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11760"/>
  </bookViews>
  <sheets>
    <sheet name="DTH-SD-2017" sheetId="2" r:id="rId1"/>
  </sheets>
  <definedNames>
    <definedName name="_xlnm.Print_Area" localSheetId="0">'DTH-SD-2017'!$A$1:$F$24</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C10" i="2"/>
  <c r="Z16" l="1"/>
  <c r="Z17"/>
  <c r="E19" l="1"/>
  <c r="E18"/>
  <c r="E17"/>
  <c r="E14"/>
  <c r="E13"/>
  <c r="E12"/>
  <c r="E10"/>
  <c r="E9"/>
  <c r="E8"/>
  <c r="E7"/>
  <c r="U11" l="1"/>
  <c r="U6"/>
  <c r="T6"/>
  <c r="T8" s="1"/>
  <c r="T11"/>
  <c r="T12" s="1"/>
  <c r="S11"/>
  <c r="S12" s="1"/>
  <c r="S6"/>
  <c r="S7" s="1"/>
  <c r="R6"/>
  <c r="R11"/>
  <c r="R12" s="1"/>
  <c r="R13" l="1"/>
  <c r="T7"/>
  <c r="S8"/>
  <c r="V11"/>
  <c r="V6"/>
  <c r="R9"/>
  <c r="R7"/>
  <c r="R8"/>
  <c r="R17" l="1"/>
  <c r="V16" s="1"/>
  <c r="R16"/>
  <c r="V17" s="1"/>
  <c r="V18" l="1"/>
  <c r="C20"/>
  <c r="E20" s="1"/>
  <c r="U8" s="1"/>
  <c r="V8" s="1"/>
  <c r="C15"/>
  <c r="E15" s="1"/>
  <c r="U12" s="1"/>
  <c r="V12" l="1"/>
  <c r="V13" s="1"/>
  <c r="W11" s="1"/>
  <c r="U7"/>
  <c r="V7" s="1"/>
  <c r="V9" s="1"/>
  <c r="X11" l="1"/>
  <c r="W6"/>
  <c r="X6"/>
  <c r="F8" l="1"/>
  <c r="F15"/>
</calcChain>
</file>

<file path=xl/sharedStrings.xml><?xml version="1.0" encoding="utf-8"?>
<sst xmlns="http://schemas.openxmlformats.org/spreadsheetml/2006/main" count="56" uniqueCount="35">
  <si>
    <t>I.Sınıf İse</t>
  </si>
  <si>
    <t>II.Sınıf İse</t>
  </si>
  <si>
    <t>Koşullu Biçimlendirme</t>
  </si>
  <si>
    <t xml:space="preserve"> </t>
  </si>
  <si>
    <t>TUTAR</t>
  </si>
  <si>
    <t xml:space="preserve"> ALIŞLAR</t>
  </si>
  <si>
    <t xml:space="preserve"> SATIŞLAR</t>
  </si>
  <si>
    <t>İŞLEM ADIMLARI</t>
  </si>
  <si>
    <t>Tabloyu yazdırabilirsiniz.</t>
  </si>
  <si>
    <r>
      <t xml:space="preserve">1- 2016 faaliyet döneminde bulunduğunuz </t>
    </r>
    <r>
      <rPr>
        <i/>
        <sz val="8"/>
        <color rgb="FF00B0F0"/>
        <rFont val="Calibri"/>
        <family val="2"/>
        <charset val="162"/>
        <scheme val="minor"/>
      </rPr>
      <t xml:space="preserve">sınıfı işaretleyiniz. </t>
    </r>
    <r>
      <rPr>
        <i/>
        <sz val="8"/>
        <color theme="1"/>
        <rFont val="Calibri"/>
        <family val="2"/>
        <charset val="162"/>
        <scheme val="minor"/>
      </rPr>
      <t xml:space="preserve"> </t>
    </r>
  </si>
  <si>
    <r>
      <t xml:space="preserve">2- 2016 faaliyet dönemi sonu itibariyle </t>
    </r>
    <r>
      <rPr>
        <i/>
        <sz val="8"/>
        <color rgb="FF00B0F0"/>
        <rFont val="Calibri"/>
        <family val="2"/>
        <charset val="162"/>
        <scheme val="minor"/>
      </rPr>
      <t xml:space="preserve">alış, satış, hizmet gayrisafi hasılatı tutarlarını giriniz. </t>
    </r>
  </si>
  <si>
    <t>Giriş Kontrol</t>
  </si>
  <si>
    <t>Boşluk Kontrol</t>
  </si>
  <si>
    <t>1den 2ye</t>
  </si>
  <si>
    <t>2den 1e</t>
  </si>
  <si>
    <r>
      <t xml:space="preserve">4- "2015" veya "2015 ve 2014 yılları için giriş yapınız. Uyarısı geldi ise giriş yapılması istenen yıl/yıllar için </t>
    </r>
    <r>
      <rPr>
        <i/>
        <sz val="8"/>
        <color rgb="FF00B0F0"/>
        <rFont val="Calibri"/>
        <family val="2"/>
        <charset val="162"/>
        <scheme val="minor"/>
      </rPr>
      <t>tutar sütununa  alış, satış, hizmet gayrisaf hasılatı tutarlarını giriniz.</t>
    </r>
    <r>
      <rPr>
        <i/>
        <sz val="8"/>
        <color theme="1"/>
        <rFont val="Calibri"/>
        <family val="2"/>
        <charset val="162"/>
        <scheme val="minor"/>
      </rPr>
      <t xml:space="preserve"> 2017 yılı faaliyet dönemi için Sınıf ve Defter Tutma Usulü belirlenmiştir.</t>
    </r>
  </si>
  <si>
    <t>AÇIKLAMALAR</t>
  </si>
  <si>
    <r>
      <rPr>
        <b/>
        <sz val="8"/>
        <color theme="1"/>
        <rFont val="Wingdings 2"/>
        <family val="1"/>
        <charset val="2"/>
      </rPr>
      <t>P</t>
    </r>
    <r>
      <rPr>
        <i/>
        <sz val="8"/>
        <color theme="1"/>
        <rFont val="Calibri"/>
        <family val="2"/>
        <charset val="162"/>
        <scheme val="minor"/>
      </rPr>
      <t xml:space="preserve">Mal alım satımı ve hizmet ifasının birlikte yapılması halinde; hesaplamada alım satım dışındaki işlere  ait gayrisafi iş hasılatının beş katı ile yıllık satış tutarının toplamı dikkate alınır. </t>
    </r>
  </si>
  <si>
    <r>
      <rPr>
        <b/>
        <sz val="8"/>
        <color theme="1"/>
        <rFont val="Wingdings 2"/>
        <family val="1"/>
        <charset val="2"/>
      </rPr>
      <t>P</t>
    </r>
    <r>
      <rPr>
        <i/>
        <sz val="8"/>
        <color theme="1"/>
        <rFont val="Calibri"/>
        <family val="2"/>
        <charset val="162"/>
        <scheme val="minor"/>
      </rPr>
      <t>Yeniden işe başlayan tacirler, iş hacimlerine göre sınıflandırılıncaya kadar ikinci sınıf tüccar gibi işletme defteri tutabilirler</t>
    </r>
  </si>
  <si>
    <r>
      <rPr>
        <b/>
        <sz val="8"/>
        <color theme="1"/>
        <rFont val="Wingdings 2"/>
        <family val="1"/>
        <charset val="2"/>
      </rPr>
      <t>P</t>
    </r>
    <r>
      <rPr>
        <i/>
        <sz val="8"/>
        <color theme="1"/>
        <rFont val="Calibri"/>
        <family val="2"/>
        <charset val="162"/>
        <scheme val="minor"/>
      </rPr>
      <t>Satışlardan iade edilen tutarlar yıllık iş hacminin hesabında dikkate alınmaz. (Mal iadeleri sonrasında kalan tutarın değil düzenlenen toplam fatura tutarının  dikkate alınması gerekmektedir.</t>
    </r>
  </si>
  <si>
    <r>
      <rPr>
        <b/>
        <sz val="8"/>
        <color theme="1"/>
        <rFont val="Wingdings 2"/>
        <family val="1"/>
        <charset val="2"/>
      </rPr>
      <t>P</t>
    </r>
    <r>
      <rPr>
        <i/>
        <sz val="8"/>
        <color theme="1"/>
        <rFont val="Calibri"/>
        <family val="2"/>
        <charset val="162"/>
        <scheme val="minor"/>
      </rPr>
      <t>Sınıf değiştirme işlemi sadece gerçek kişi tacirlerle ilgilidir.</t>
    </r>
  </si>
  <si>
    <t>DEFTER TUTMA HADLERİ  / SINIF DEĞİŞTİRME</t>
  </si>
  <si>
    <r>
      <t xml:space="preserve">3- </t>
    </r>
    <r>
      <rPr>
        <i/>
        <sz val="8"/>
        <color theme="5"/>
        <rFont val="Calibri"/>
        <family val="2"/>
        <charset val="162"/>
        <scheme val="minor"/>
      </rPr>
      <t xml:space="preserve">"2015" veya "2015 ve 2014" yılları için giriş yapınız" </t>
    </r>
    <r>
      <rPr>
        <i/>
        <sz val="8"/>
        <color theme="1"/>
        <rFont val="Calibri"/>
        <family val="2"/>
        <charset val="162"/>
        <scheme val="minor"/>
      </rPr>
      <t>uyarısı gelmedi ise 2017 faaliyet döneminde Sınıf ve Defter Tutma Usulü" belirlenmiştir.</t>
    </r>
  </si>
  <si>
    <t>2017                                          FAALİYET DÖNEMİNDE</t>
  </si>
  <si>
    <t>SINIFI</t>
  </si>
  <si>
    <t xml:space="preserve">ARTIŞ / AZALIŞ </t>
  </si>
  <si>
    <t>GSİH &amp; SATIŞ TUTARI</t>
  </si>
  <si>
    <t>GAYRİSAFİ İŞ HASILATI</t>
  </si>
  <si>
    <r>
      <t xml:space="preserve">  HADLER</t>
    </r>
    <r>
      <rPr>
        <sz val="7"/>
        <color theme="1"/>
        <rFont val="Arial"/>
        <family val="2"/>
        <charset val="162"/>
      </rPr>
      <t xml:space="preserve"> (*)</t>
    </r>
  </si>
  <si>
    <t xml:space="preserve"> (*) 01.01.2016 tarihinden itibaren uygulanacak hadler, 25.12.2015 tarih 29573 sayılı Resmi Gazete'de yayımlanan 460 sıra No.lu VUK Genel Tebliği ile belirlenmiştir.</t>
  </si>
  <si>
    <t xml:space="preserve">  (*) 01.01.2015 tarihinden itibaren uygulanacak hadler, 30.12.2014 tarih 29221 sayılı Resmi Gazete'de yayımlanan 442 sıra No.lu VUK Genel Tebliği ile belirlenmiştir.</t>
  </si>
  <si>
    <t xml:space="preserve"> (*) 01.01.2017 tarihinden itibaren uygulancak hadlerin belirlendiği VUK. Genel Tebliği henüz yayımlanmamıştır. Hadler VUK. Mük. 414 maddesi esas alnarak hesaplanmıştır. Bakanlar Kurulu, yukarıda yer alan hadleri yarısına kadar artırmaya veya indirmeye yetkilidir.</t>
  </si>
  <si>
    <t>DEFTER TUTMA ESASI</t>
  </si>
  <si>
    <r>
      <rPr>
        <b/>
        <i/>
        <sz val="8"/>
        <color theme="1"/>
        <rFont val="Calibri"/>
        <family val="2"/>
        <charset val="162"/>
        <scheme val="minor"/>
      </rPr>
      <t>(II) nciden (I) inciye Geçiş:</t>
    </r>
    <r>
      <rPr>
        <i/>
        <sz val="8"/>
        <color theme="1"/>
        <rFont val="Calibri"/>
        <family val="2"/>
        <charset val="162"/>
        <scheme val="minor"/>
      </rPr>
      <t xml:space="preserve"> Son dönem iş hacminin % 20'yi aşan bir nispette fazla olması veya Arka arkaya son iki dönemin iş hacminin % 20'ye kadar bir fazlalık göstermesi halinde bilanço esasına göre defter tutulması zorunludur.</t>
    </r>
  </si>
  <si>
    <r>
      <rPr>
        <b/>
        <i/>
        <sz val="8"/>
        <color theme="1"/>
        <rFont val="Calibri"/>
        <family val="2"/>
        <charset val="162"/>
        <scheme val="minor"/>
      </rPr>
      <t>(I) inciden (II) nciye Geçiş:</t>
    </r>
    <r>
      <rPr>
        <i/>
        <sz val="8"/>
        <color theme="1"/>
        <rFont val="Calibri"/>
        <family val="2"/>
        <charset val="162"/>
        <scheme val="minor"/>
      </rPr>
      <t xml:space="preserve"> Son dönem iş hacminin % 20'yi aşan bir nispette düşük olması veya arka arkaya son üç dönem iş hacminin % 20'ye kadar düşüklük göstermesi halinde işletme hesabı esasına göre defter tutulması mümkün bulunmaktadır. (Bilanço esasından işletme hesabına geçiş ihtiyari olup isteyen mükellefler bilanço esasına göre defter tutmaya devam edebilirler.)</t>
    </r>
  </si>
</sst>
</file>

<file path=xl/styles.xml><?xml version="1.0" encoding="utf-8"?>
<styleSheet xmlns="http://schemas.openxmlformats.org/spreadsheetml/2006/main">
  <numFmts count="1">
    <numFmt numFmtId="164" formatCode=";;;"/>
  </numFmts>
  <fonts count="29">
    <font>
      <sz val="11"/>
      <color theme="1"/>
      <name val="Calibri"/>
      <family val="2"/>
      <charset val="162"/>
      <scheme val="minor"/>
    </font>
    <font>
      <b/>
      <sz val="11"/>
      <color theme="1"/>
      <name val="Calibri"/>
      <family val="2"/>
      <charset val="162"/>
      <scheme val="minor"/>
    </font>
    <font>
      <b/>
      <sz val="18"/>
      <color theme="7" tint="-0.249977111117893"/>
      <name val="Arial Black"/>
      <family val="2"/>
      <charset val="162"/>
    </font>
    <font>
      <sz val="16"/>
      <color theme="1"/>
      <name val="Arial"/>
      <family val="2"/>
      <charset val="162"/>
    </font>
    <font>
      <b/>
      <sz val="20"/>
      <color theme="7" tint="-0.249977111117893"/>
      <name val="Arial Black"/>
      <family val="2"/>
      <charset val="162"/>
    </font>
    <font>
      <b/>
      <sz val="10"/>
      <color theme="1"/>
      <name val="Arial Black"/>
      <family val="2"/>
      <charset val="162"/>
    </font>
    <font>
      <b/>
      <sz val="12"/>
      <color theme="1"/>
      <name val="Arial Black"/>
      <family val="2"/>
      <charset val="162"/>
    </font>
    <font>
      <sz val="12"/>
      <color theme="1"/>
      <name val="Arial Black"/>
      <family val="2"/>
      <charset val="162"/>
    </font>
    <font>
      <sz val="12"/>
      <color theme="1"/>
      <name val="Calibri"/>
      <family val="2"/>
      <charset val="162"/>
      <scheme val="minor"/>
    </font>
    <font>
      <i/>
      <sz val="8"/>
      <color theme="1"/>
      <name val="Calibri"/>
      <family val="2"/>
      <charset val="162"/>
      <scheme val="minor"/>
    </font>
    <font>
      <i/>
      <sz val="8"/>
      <color rgb="FF00B0F0"/>
      <name val="Calibri"/>
      <family val="2"/>
      <charset val="162"/>
      <scheme val="minor"/>
    </font>
    <font>
      <b/>
      <i/>
      <sz val="8"/>
      <color rgb="FF00B0F0"/>
      <name val="Calibri"/>
      <family val="2"/>
      <charset val="162"/>
      <scheme val="minor"/>
    </font>
    <font>
      <sz val="11"/>
      <color theme="1"/>
      <name val="Arial"/>
      <family val="2"/>
      <charset val="162"/>
    </font>
    <font>
      <sz val="12"/>
      <color rgb="FF00B0F0"/>
      <name val="Arial Black"/>
      <family val="2"/>
      <charset val="162"/>
    </font>
    <font>
      <i/>
      <sz val="8"/>
      <color theme="5"/>
      <name val="Calibri"/>
      <family val="2"/>
      <charset val="162"/>
      <scheme val="minor"/>
    </font>
    <font>
      <i/>
      <sz val="9"/>
      <color theme="1"/>
      <name val="Arial"/>
      <family val="2"/>
      <charset val="162"/>
    </font>
    <font>
      <sz val="8"/>
      <color rgb="FF000000"/>
      <name val="Tahoma"/>
      <family val="2"/>
      <charset val="162"/>
    </font>
    <font>
      <b/>
      <sz val="8"/>
      <color theme="1"/>
      <name val="Calibri"/>
      <family val="2"/>
      <charset val="162"/>
      <scheme val="minor"/>
    </font>
    <font>
      <b/>
      <sz val="8"/>
      <color theme="1"/>
      <name val="Wingdings 2"/>
      <family val="1"/>
      <charset val="2"/>
    </font>
    <font>
      <b/>
      <sz val="18"/>
      <color theme="0" tint="-0.34998626667073579"/>
      <name val="Arial Black"/>
      <family val="2"/>
      <charset val="162"/>
    </font>
    <font>
      <b/>
      <sz val="10"/>
      <color theme="0" tint="-0.249977111117893"/>
      <name val="Arial Black"/>
      <family val="2"/>
      <charset val="162"/>
    </font>
    <font>
      <b/>
      <sz val="10"/>
      <color theme="0" tint="-0.34998626667073579"/>
      <name val="Arial Black"/>
      <family val="2"/>
      <charset val="162"/>
    </font>
    <font>
      <sz val="11"/>
      <color rgb="FF0070C0"/>
      <name val="Arial"/>
      <family val="2"/>
      <charset val="162"/>
    </font>
    <font>
      <sz val="12"/>
      <color theme="7" tint="-0.249977111117893"/>
      <name val="Arial Black"/>
      <family val="2"/>
      <charset val="162"/>
    </font>
    <font>
      <sz val="7"/>
      <color theme="1"/>
      <name val="Arial"/>
      <family val="2"/>
      <charset val="162"/>
    </font>
    <font>
      <i/>
      <sz val="6"/>
      <color theme="0" tint="-0.499984740745262"/>
      <name val="Arial"/>
      <family val="2"/>
      <charset val="162"/>
    </font>
    <font>
      <b/>
      <sz val="7"/>
      <color theme="7" tint="-0.249977111117893"/>
      <name val="Arial"/>
      <family val="2"/>
      <charset val="162"/>
    </font>
    <font>
      <b/>
      <i/>
      <sz val="9"/>
      <color theme="0" tint="-0.499984740745262"/>
      <name val="Arial"/>
      <family val="2"/>
      <charset val="162"/>
    </font>
    <font>
      <b/>
      <i/>
      <sz val="8"/>
      <color theme="1"/>
      <name val="Calibri"/>
      <family val="2"/>
      <charset val="162"/>
      <scheme val="minor"/>
    </font>
  </fonts>
  <fills count="11">
    <fill>
      <patternFill patternType="none"/>
    </fill>
    <fill>
      <patternFill patternType="gray125"/>
    </fill>
    <fill>
      <patternFill patternType="solid">
        <fgColor theme="7" tint="0.79998168889431442"/>
        <bgColor indexed="64"/>
      </patternFill>
    </fill>
    <fill>
      <gradientFill degree="90">
        <stop position="0">
          <color theme="5" tint="0.80001220740379042"/>
        </stop>
        <stop position="1">
          <color rgb="FFC5DCFB"/>
        </stop>
      </gradientFill>
    </fill>
    <fill>
      <patternFill patternType="solid">
        <fgColor rgb="FFFFFFCC"/>
        <bgColor indexed="64"/>
      </patternFill>
    </fill>
    <fill>
      <gradientFill degree="90">
        <stop position="0">
          <color theme="0"/>
        </stop>
        <stop position="1">
          <color theme="0" tint="-0.1490218817712943"/>
        </stop>
      </gradientFill>
    </fill>
    <fill>
      <gradientFill degree="90">
        <stop position="0">
          <color theme="0" tint="-5.0965910824915313E-2"/>
        </stop>
        <stop position="1">
          <color theme="0" tint="-0.1490218817712943"/>
        </stop>
      </gradientFill>
    </fill>
    <fill>
      <gradientFill degree="90">
        <stop position="0">
          <color theme="0"/>
        </stop>
        <stop position="1">
          <color theme="8" tint="0.80001220740379042"/>
        </stop>
      </gradientFill>
    </fill>
    <fill>
      <gradientFill degree="90">
        <stop position="0">
          <color theme="0"/>
        </stop>
        <stop position="1">
          <color rgb="FFFAD9C2"/>
        </stop>
      </gradientFill>
    </fill>
    <fill>
      <gradientFill degree="90">
        <stop position="0">
          <color theme="0"/>
        </stop>
        <stop position="0.5">
          <color theme="0" tint="-5.0965910824915313E-2"/>
        </stop>
        <stop position="1">
          <color theme="0"/>
        </stop>
      </gradientFill>
    </fill>
    <fill>
      <gradientFill degree="90">
        <stop position="0">
          <color theme="0"/>
        </stop>
        <stop position="1">
          <color theme="0" tint="-5.0965910824915313E-2"/>
        </stop>
      </gradientFill>
    </fill>
  </fills>
  <borders count="27">
    <border>
      <left/>
      <right/>
      <top/>
      <bottom/>
      <diagonal/>
    </border>
    <border>
      <left style="thin">
        <color theme="0" tint="-0.14990691854609822"/>
      </left>
      <right style="hair">
        <color theme="0" tint="-0.14990691854609822"/>
      </right>
      <top style="thin">
        <color theme="0" tint="-0.14990691854609822"/>
      </top>
      <bottom style="hair">
        <color theme="0" tint="-0.14990691854609822"/>
      </bottom>
      <diagonal/>
    </border>
    <border>
      <left style="hair">
        <color theme="0" tint="-0.14990691854609822"/>
      </left>
      <right style="hair">
        <color theme="0" tint="-0.14990691854609822"/>
      </right>
      <top style="thin">
        <color theme="0" tint="-0.14990691854609822"/>
      </top>
      <bottom style="hair">
        <color theme="0" tint="-0.14990691854609822"/>
      </bottom>
      <diagonal/>
    </border>
    <border>
      <left style="thin">
        <color theme="0" tint="-0.14990691854609822"/>
      </left>
      <right style="hair">
        <color theme="0" tint="-0.14990691854609822"/>
      </right>
      <top style="hair">
        <color theme="0" tint="-0.14990691854609822"/>
      </top>
      <bottom style="hair">
        <color theme="0" tint="-0.14990691854609822"/>
      </bottom>
      <diagonal/>
    </border>
    <border>
      <left style="hair">
        <color theme="0" tint="-0.14990691854609822"/>
      </left>
      <right style="hair">
        <color theme="0" tint="-0.14990691854609822"/>
      </right>
      <top style="hair">
        <color theme="0" tint="-0.14990691854609822"/>
      </top>
      <bottom style="hair">
        <color theme="0" tint="-0.14990691854609822"/>
      </bottom>
      <diagonal/>
    </border>
    <border>
      <left/>
      <right/>
      <top style="hair">
        <color theme="0" tint="-0.14990691854609822"/>
      </top>
      <bottom style="hair">
        <color theme="0" tint="-0.14990691854609822"/>
      </bottom>
      <diagonal/>
    </border>
    <border>
      <left/>
      <right style="hair">
        <color theme="0" tint="-0.14990691854609822"/>
      </right>
      <top style="hair">
        <color theme="0" tint="-0.14990691854609822"/>
      </top>
      <bottom style="hair">
        <color theme="0" tint="-0.14990691854609822"/>
      </bottom>
      <diagonal/>
    </border>
    <border>
      <left style="thin">
        <color theme="0" tint="-0.14990691854609822"/>
      </left>
      <right/>
      <top style="hair">
        <color theme="0" tint="-0.14990691854609822"/>
      </top>
      <bottom style="hair">
        <color theme="0" tint="-0.14990691854609822"/>
      </bottom>
      <diagonal/>
    </border>
    <border>
      <left style="dashed">
        <color theme="0" tint="-0.14996795556505021"/>
      </left>
      <right/>
      <top/>
      <bottom/>
      <diagonal/>
    </border>
    <border>
      <left style="thin">
        <color rgb="FFEBF0F9"/>
      </left>
      <right/>
      <top style="thin">
        <color rgb="FFEBF0F9"/>
      </top>
      <bottom style="thin">
        <color rgb="FFEBF0F9"/>
      </bottom>
      <diagonal/>
    </border>
    <border>
      <left/>
      <right/>
      <top style="thin">
        <color rgb="FFEBF0F9"/>
      </top>
      <bottom style="thin">
        <color rgb="FFEBF0F9"/>
      </bottom>
      <diagonal/>
    </border>
    <border>
      <left/>
      <right style="thin">
        <color rgb="FFEBF0F9"/>
      </right>
      <top style="thin">
        <color rgb="FFEBF0F9"/>
      </top>
      <bottom style="thin">
        <color rgb="FFEBF0F9"/>
      </bottom>
      <diagonal/>
    </border>
    <border>
      <left/>
      <right/>
      <top/>
      <bottom style="thin">
        <color rgb="FFEBF0F9"/>
      </bottom>
      <diagonal/>
    </border>
    <border>
      <left style="thin">
        <color theme="0" tint="-0.14990691854609822"/>
      </left>
      <right style="hair">
        <color theme="0" tint="-0.14990691854609822"/>
      </right>
      <top style="hair">
        <color theme="0" tint="-0.14990691854609822"/>
      </top>
      <bottom style="thin">
        <color theme="0" tint="-0.1498764000366222"/>
      </bottom>
      <diagonal/>
    </border>
    <border>
      <left style="hair">
        <color theme="0" tint="-0.14990691854609822"/>
      </left>
      <right style="hair">
        <color theme="0" tint="-0.14990691854609822"/>
      </right>
      <top style="hair">
        <color theme="0" tint="-0.14990691854609822"/>
      </top>
      <bottom/>
      <diagonal/>
    </border>
    <border>
      <left/>
      <right/>
      <top/>
      <bottom style="thin">
        <color theme="0" tint="-0.14996795556505021"/>
      </bottom>
      <diagonal/>
    </border>
    <border>
      <left style="thin">
        <color theme="0" tint="-0.14990691854609822"/>
      </left>
      <right/>
      <top/>
      <bottom style="thin">
        <color theme="0" tint="-0.14996795556505021"/>
      </bottom>
      <diagonal/>
    </border>
    <border>
      <left style="hair">
        <color theme="0" tint="-0.14990691854609822"/>
      </left>
      <right style="thin">
        <color theme="0" tint="-0.1498764000366222"/>
      </right>
      <top style="thin">
        <color theme="0" tint="-0.14990691854609822"/>
      </top>
      <bottom style="hair">
        <color theme="0" tint="-0.14990691854609822"/>
      </bottom>
      <diagonal/>
    </border>
    <border>
      <left style="hair">
        <color theme="0" tint="-0.14990691854609822"/>
      </left>
      <right style="thin">
        <color theme="0" tint="-0.1498764000366222"/>
      </right>
      <top/>
      <bottom/>
      <diagonal/>
    </border>
    <border>
      <left style="hair">
        <color theme="0" tint="-0.14990691854609822"/>
      </left>
      <right style="thin">
        <color theme="0" tint="-0.1498764000366222"/>
      </right>
      <top/>
      <bottom style="hair">
        <color theme="0" tint="-0.14990691854609822"/>
      </bottom>
      <diagonal/>
    </border>
    <border>
      <left/>
      <right style="thin">
        <color theme="0" tint="-0.1498764000366222"/>
      </right>
      <top/>
      <bottom style="thin">
        <color theme="0" tint="-0.14996795556505021"/>
      </bottom>
      <diagonal/>
    </border>
    <border>
      <left/>
      <right/>
      <top style="thin">
        <color theme="0" tint="-0.14996795556505021"/>
      </top>
      <bottom/>
      <diagonal/>
    </border>
    <border>
      <left style="thin">
        <color rgb="FFEBF0F9"/>
      </left>
      <right/>
      <top style="thin">
        <color rgb="FFEBF0F9"/>
      </top>
      <bottom/>
      <diagonal/>
    </border>
    <border>
      <left/>
      <right/>
      <top style="thin">
        <color rgb="FFEBF0F9"/>
      </top>
      <bottom/>
      <diagonal/>
    </border>
    <border>
      <left/>
      <right style="thin">
        <color rgb="FFEBF0F9"/>
      </right>
      <top style="thin">
        <color rgb="FFEBF0F9"/>
      </top>
      <bottom/>
      <diagonal/>
    </border>
    <border>
      <left style="thin">
        <color rgb="FFEBF0F9"/>
      </left>
      <right/>
      <top/>
      <bottom style="thin">
        <color rgb="FFEBF0F9"/>
      </bottom>
      <diagonal/>
    </border>
    <border>
      <left/>
      <right style="thin">
        <color rgb="FFEBF0F9"/>
      </right>
      <top/>
      <bottom style="thin">
        <color rgb="FFEBF0F9"/>
      </bottom>
      <diagonal/>
    </border>
  </borders>
  <cellStyleXfs count="1">
    <xf numFmtId="0" fontId="0" fillId="0" borderId="0"/>
  </cellStyleXfs>
  <cellXfs count="82">
    <xf numFmtId="0" fontId="0" fillId="0" borderId="0" xfId="0"/>
    <xf numFmtId="0" fontId="9" fillId="0" borderId="0" xfId="0" applyFont="1" applyBorder="1" applyAlignment="1" applyProtection="1">
      <alignment vertical="center"/>
      <protection hidden="1"/>
    </xf>
    <xf numFmtId="0" fontId="3" fillId="0" borderId="8" xfId="0" applyFont="1" applyBorder="1" applyProtection="1">
      <protection hidden="1"/>
    </xf>
    <xf numFmtId="0" fontId="3" fillId="0" borderId="0" xfId="0" applyFont="1" applyProtection="1">
      <protection hidden="1"/>
    </xf>
    <xf numFmtId="0" fontId="6" fillId="3" borderId="1" xfId="0" applyFont="1" applyFill="1" applyBorder="1" applyAlignment="1" applyProtection="1">
      <alignment vertical="center"/>
      <protection hidden="1"/>
    </xf>
    <xf numFmtId="0" fontId="5" fillId="3" borderId="2" xfId="0" applyFont="1" applyFill="1" applyBorder="1" applyAlignment="1" applyProtection="1">
      <alignment horizontal="center" vertical="center"/>
      <protection hidden="1"/>
    </xf>
    <xf numFmtId="0" fontId="5" fillId="3" borderId="2" xfId="0" applyFont="1" applyFill="1" applyBorder="1" applyAlignment="1" applyProtection="1">
      <alignment horizontal="center" vertical="center" wrapText="1"/>
      <protection hidden="1"/>
    </xf>
    <xf numFmtId="0" fontId="7" fillId="0" borderId="0" xfId="0" applyFont="1" applyProtection="1">
      <protection hidden="1"/>
    </xf>
    <xf numFmtId="0" fontId="0" fillId="0" borderId="0" xfId="0" applyProtection="1">
      <protection hidden="1"/>
    </xf>
    <xf numFmtId="0" fontId="1" fillId="3" borderId="4" xfId="0" applyFont="1" applyFill="1" applyBorder="1" applyProtection="1">
      <protection hidden="1"/>
    </xf>
    <xf numFmtId="0" fontId="8" fillId="0" borderId="0" xfId="0" applyFont="1" applyProtection="1">
      <protection hidden="1"/>
    </xf>
    <xf numFmtId="0" fontId="15" fillId="0" borderId="0" xfId="0" applyFont="1" applyProtection="1">
      <protection hidden="1"/>
    </xf>
    <xf numFmtId="3" fontId="12" fillId="2" borderId="4" xfId="0" applyNumberFormat="1" applyFont="1" applyFill="1" applyBorder="1" applyProtection="1">
      <protection locked="0" hidden="1"/>
    </xf>
    <xf numFmtId="0" fontId="4" fillId="0" borderId="0" xfId="0" applyFont="1" applyBorder="1" applyAlignment="1" applyProtection="1">
      <alignment horizontal="center"/>
      <protection hidden="1"/>
    </xf>
    <xf numFmtId="164" fontId="4" fillId="0" borderId="0" xfId="0" applyNumberFormat="1" applyFont="1" applyBorder="1" applyAlignment="1" applyProtection="1">
      <alignment horizontal="center"/>
      <protection locked="0" hidden="1"/>
    </xf>
    <xf numFmtId="0" fontId="7" fillId="0" borderId="0" xfId="0" applyFont="1" applyBorder="1" applyProtection="1">
      <protection hidden="1"/>
    </xf>
    <xf numFmtId="0" fontId="8" fillId="0" borderId="0" xfId="0" applyFont="1" applyBorder="1" applyProtection="1">
      <protection hidden="1"/>
    </xf>
    <xf numFmtId="0" fontId="0" fillId="0" borderId="0" xfId="0" applyBorder="1" applyProtection="1">
      <protection hidden="1"/>
    </xf>
    <xf numFmtId="0" fontId="5" fillId="3" borderId="17" xfId="0" applyFont="1" applyFill="1" applyBorder="1" applyAlignment="1" applyProtection="1">
      <alignment horizontal="center" vertical="center" wrapText="1"/>
      <protection hidden="1"/>
    </xf>
    <xf numFmtId="3" fontId="21" fillId="3" borderId="4" xfId="0" applyNumberFormat="1" applyFont="1" applyFill="1" applyBorder="1" applyProtection="1">
      <protection hidden="1"/>
    </xf>
    <xf numFmtId="3" fontId="21" fillId="3" borderId="14" xfId="0" applyNumberFormat="1" applyFont="1" applyFill="1" applyBorder="1" applyProtection="1">
      <protection hidden="1"/>
    </xf>
    <xf numFmtId="3" fontId="12" fillId="3" borderId="4" xfId="0" applyNumberFormat="1" applyFont="1" applyFill="1" applyBorder="1" applyProtection="1">
      <protection hidden="1"/>
    </xf>
    <xf numFmtId="3" fontId="22" fillId="3" borderId="4" xfId="0" applyNumberFormat="1" applyFont="1" applyFill="1" applyBorder="1" applyProtection="1">
      <protection hidden="1"/>
    </xf>
    <xf numFmtId="3" fontId="22" fillId="3" borderId="14" xfId="0" applyNumberFormat="1" applyFont="1" applyFill="1" applyBorder="1" applyProtection="1">
      <protection hidden="1"/>
    </xf>
    <xf numFmtId="10" fontId="12" fillId="5" borderId="4" xfId="0" applyNumberFormat="1" applyFont="1" applyFill="1" applyBorder="1" applyAlignment="1" applyProtection="1">
      <alignment horizontal="center"/>
      <protection hidden="1"/>
    </xf>
    <xf numFmtId="10" fontId="12" fillId="6" borderId="4" xfId="0" applyNumberFormat="1" applyFont="1" applyFill="1" applyBorder="1" applyAlignment="1" applyProtection="1">
      <alignment horizontal="center"/>
      <protection hidden="1"/>
    </xf>
    <xf numFmtId="10" fontId="12" fillId="6" borderId="14" xfId="0" applyNumberFormat="1" applyFont="1" applyFill="1" applyBorder="1" applyAlignment="1" applyProtection="1">
      <alignment horizontal="center"/>
      <protection hidden="1"/>
    </xf>
    <xf numFmtId="0" fontId="15" fillId="0" borderId="21" xfId="0" applyFont="1" applyBorder="1" applyAlignment="1" applyProtection="1">
      <protection hidden="1"/>
    </xf>
    <xf numFmtId="0" fontId="15" fillId="0" borderId="0" xfId="0" applyFont="1" applyAlignment="1" applyProtection="1">
      <protection hidden="1"/>
    </xf>
    <xf numFmtId="0" fontId="2" fillId="0" borderId="0" xfId="0" applyFont="1" applyBorder="1" applyAlignment="1" applyProtection="1">
      <alignment vertical="top"/>
      <protection hidden="1"/>
    </xf>
    <xf numFmtId="14" fontId="26" fillId="0" borderId="0" xfId="0" applyNumberFormat="1" applyFont="1" applyBorder="1" applyAlignment="1" applyProtection="1">
      <alignment horizontal="right" vertical="center"/>
      <protection hidden="1"/>
    </xf>
    <xf numFmtId="14" fontId="27" fillId="0" borderId="0" xfId="0" applyNumberFormat="1" applyFont="1" applyBorder="1" applyAlignment="1" applyProtection="1">
      <alignment horizontal="right" vertical="center"/>
      <protection hidden="1"/>
    </xf>
    <xf numFmtId="0" fontId="25" fillId="9" borderId="20" xfId="0" applyFont="1" applyFill="1" applyBorder="1" applyAlignment="1" applyProtection="1">
      <alignment vertical="center" wrapText="1"/>
      <protection hidden="1"/>
    </xf>
    <xf numFmtId="0" fontId="25" fillId="9" borderId="15" xfId="0" applyFont="1" applyFill="1" applyBorder="1" applyAlignment="1" applyProtection="1">
      <alignment vertical="center" wrapText="1"/>
      <protection hidden="1"/>
    </xf>
    <xf numFmtId="0" fontId="25" fillId="9" borderId="6" xfId="0" applyFont="1" applyFill="1" applyBorder="1" applyAlignment="1" applyProtection="1">
      <alignment vertical="center" wrapText="1"/>
      <protection hidden="1"/>
    </xf>
    <xf numFmtId="0" fontId="20" fillId="10" borderId="2" xfId="0" applyFont="1" applyFill="1" applyBorder="1" applyAlignment="1" applyProtection="1">
      <alignment horizontal="center" vertical="center"/>
      <protection hidden="1"/>
    </xf>
    <xf numFmtId="0" fontId="25" fillId="9" borderId="6" xfId="0" applyFont="1" applyFill="1" applyBorder="1" applyAlignment="1" applyProtection="1">
      <alignment vertical="center"/>
      <protection hidden="1"/>
    </xf>
    <xf numFmtId="0" fontId="9" fillId="0" borderId="9" xfId="0" applyFont="1" applyBorder="1" applyAlignment="1" applyProtection="1">
      <alignment horizontal="justify" vertical="center" wrapText="1"/>
      <protection hidden="1"/>
    </xf>
    <xf numFmtId="0" fontId="9" fillId="0" borderId="10" xfId="0" applyFont="1" applyBorder="1" applyAlignment="1" applyProtection="1">
      <alignment horizontal="justify" vertical="center" wrapText="1"/>
      <protection hidden="1"/>
    </xf>
    <xf numFmtId="0" fontId="9" fillId="0" borderId="11" xfId="0" applyFont="1" applyBorder="1" applyAlignment="1" applyProtection="1">
      <alignment horizontal="justify" vertical="center" wrapText="1"/>
      <protection hidden="1"/>
    </xf>
    <xf numFmtId="0" fontId="17" fillId="0" borderId="10" xfId="0" applyFont="1" applyBorder="1" applyAlignment="1" applyProtection="1">
      <alignment horizontal="justify" vertical="center" wrapText="1"/>
      <protection hidden="1"/>
    </xf>
    <xf numFmtId="0" fontId="17" fillId="0" borderId="11" xfId="0" applyFont="1" applyBorder="1" applyAlignment="1" applyProtection="1">
      <alignment horizontal="justify" vertical="center" wrapText="1"/>
      <protection hidden="1"/>
    </xf>
    <xf numFmtId="0" fontId="17" fillId="0" borderId="9" xfId="0" applyFont="1" applyBorder="1" applyAlignment="1" applyProtection="1">
      <alignment horizontal="justify" vertical="center" wrapText="1"/>
      <protection hidden="1"/>
    </xf>
    <xf numFmtId="0" fontId="9" fillId="0" borderId="9" xfId="0" applyFont="1" applyBorder="1" applyAlignment="1" applyProtection="1">
      <alignment horizontal="left" vertical="center" wrapText="1"/>
      <protection hidden="1"/>
    </xf>
    <xf numFmtId="0" fontId="9" fillId="0" borderId="10" xfId="0" applyFont="1" applyBorder="1" applyAlignment="1" applyProtection="1">
      <alignment horizontal="left" vertical="center" wrapText="1"/>
      <protection hidden="1"/>
    </xf>
    <xf numFmtId="0" fontId="9" fillId="0" borderId="11" xfId="0" applyFont="1" applyBorder="1" applyAlignment="1" applyProtection="1">
      <alignment horizontal="left" vertical="center" wrapText="1"/>
      <protection hidden="1"/>
    </xf>
    <xf numFmtId="0" fontId="11" fillId="4" borderId="9" xfId="0" applyFont="1" applyFill="1" applyBorder="1" applyAlignment="1" applyProtection="1">
      <alignment horizontal="center" vertical="center" wrapText="1"/>
      <protection hidden="1"/>
    </xf>
    <xf numFmtId="0" fontId="11" fillId="4" borderId="10" xfId="0" applyFont="1" applyFill="1" applyBorder="1" applyAlignment="1" applyProtection="1">
      <alignment horizontal="center" vertical="center" wrapText="1"/>
      <protection hidden="1"/>
    </xf>
    <xf numFmtId="0" fontId="11" fillId="4" borderId="11" xfId="0" applyFont="1" applyFill="1" applyBorder="1" applyAlignment="1" applyProtection="1">
      <alignment horizontal="center" vertical="center" wrapText="1"/>
      <protection hidden="1"/>
    </xf>
    <xf numFmtId="0" fontId="1" fillId="0" borderId="10" xfId="0" applyFont="1" applyBorder="1" applyAlignment="1" applyProtection="1">
      <alignment horizontal="center" wrapText="1"/>
      <protection hidden="1"/>
    </xf>
    <xf numFmtId="0" fontId="1" fillId="0" borderId="12" xfId="0" applyFont="1" applyBorder="1" applyAlignment="1" applyProtection="1">
      <alignment horizontal="center" vertical="center"/>
      <protection hidden="1"/>
    </xf>
    <xf numFmtId="0" fontId="6" fillId="3" borderId="3" xfId="0" applyFont="1" applyFill="1" applyBorder="1" applyAlignment="1" applyProtection="1">
      <alignment horizontal="center" vertical="center" textRotation="255"/>
      <protection hidden="1"/>
    </xf>
    <xf numFmtId="0" fontId="6" fillId="3" borderId="13" xfId="0" applyFont="1" applyFill="1" applyBorder="1" applyAlignment="1" applyProtection="1">
      <alignment horizontal="center" vertical="center" textRotation="255"/>
      <protection hidden="1"/>
    </xf>
    <xf numFmtId="0" fontId="2" fillId="5" borderId="0" xfId="0" applyFont="1" applyFill="1" applyBorder="1" applyAlignment="1" applyProtection="1">
      <alignment horizontal="center"/>
      <protection hidden="1"/>
    </xf>
    <xf numFmtId="0" fontId="19" fillId="0" borderId="0" xfId="0" applyFont="1" applyBorder="1" applyAlignment="1" applyProtection="1">
      <alignment horizontal="center" vertical="top"/>
      <protection hidden="1"/>
    </xf>
    <xf numFmtId="0" fontId="25" fillId="9" borderId="7" xfId="0" applyFont="1" applyFill="1" applyBorder="1" applyAlignment="1" applyProtection="1">
      <alignment horizontal="justify" vertical="center" wrapText="1"/>
      <protection hidden="1"/>
    </xf>
    <xf numFmtId="0" fontId="25" fillId="9" borderId="5" xfId="0" applyFont="1" applyFill="1" applyBorder="1" applyAlignment="1" applyProtection="1">
      <alignment horizontal="justify" vertical="center" wrapText="1"/>
      <protection hidden="1"/>
    </xf>
    <xf numFmtId="49" fontId="9" fillId="0" borderId="9" xfId="0" applyNumberFormat="1" applyFont="1" applyBorder="1" applyAlignment="1" applyProtection="1">
      <alignment horizontal="justify" vertical="center" wrapText="1"/>
      <protection hidden="1"/>
    </xf>
    <xf numFmtId="49" fontId="9" fillId="0" borderId="10" xfId="0" applyNumberFormat="1" applyFont="1" applyBorder="1" applyAlignment="1" applyProtection="1">
      <alignment horizontal="justify" vertical="center" wrapText="1"/>
      <protection hidden="1"/>
    </xf>
    <xf numFmtId="49" fontId="9" fillId="0" borderId="11" xfId="0" applyNumberFormat="1" applyFont="1" applyBorder="1" applyAlignment="1" applyProtection="1">
      <alignment horizontal="justify" vertical="center" wrapText="1"/>
      <protection hidden="1"/>
    </xf>
    <xf numFmtId="0" fontId="9" fillId="0" borderId="9" xfId="0" applyNumberFormat="1" applyFont="1" applyBorder="1" applyAlignment="1" applyProtection="1">
      <alignment horizontal="justify" vertical="center" wrapText="1"/>
      <protection hidden="1"/>
    </xf>
    <xf numFmtId="0" fontId="9" fillId="0" borderId="10" xfId="0" applyNumberFormat="1" applyFont="1" applyBorder="1" applyAlignment="1" applyProtection="1">
      <alignment horizontal="justify" vertical="center" wrapText="1"/>
      <protection hidden="1"/>
    </xf>
    <xf numFmtId="0" fontId="9" fillId="0" borderId="11" xfId="0" applyNumberFormat="1" applyFont="1" applyBorder="1" applyAlignment="1" applyProtection="1">
      <alignment horizontal="justify" vertical="center" wrapText="1"/>
      <protection hidden="1"/>
    </xf>
    <xf numFmtId="0" fontId="13" fillId="7" borderId="18" xfId="0" applyFont="1" applyFill="1" applyBorder="1" applyAlignment="1" applyProtection="1">
      <alignment horizontal="center" vertical="center" textRotation="45" wrapText="1"/>
      <protection hidden="1"/>
    </xf>
    <xf numFmtId="0" fontId="13" fillId="7" borderId="19" xfId="0" applyFont="1" applyFill="1" applyBorder="1" applyAlignment="1" applyProtection="1">
      <alignment horizontal="center" vertical="center" textRotation="45" wrapText="1"/>
      <protection hidden="1"/>
    </xf>
    <xf numFmtId="0" fontId="23" fillId="8" borderId="18" xfId="0" applyFont="1" applyFill="1" applyBorder="1" applyAlignment="1" applyProtection="1">
      <alignment horizontal="center" vertical="center" textRotation="45" wrapText="1"/>
      <protection hidden="1"/>
    </xf>
    <xf numFmtId="0" fontId="25" fillId="9" borderId="16" xfId="0" applyFont="1" applyFill="1" applyBorder="1" applyAlignment="1" applyProtection="1">
      <alignment horizontal="left" vertical="center" wrapText="1"/>
      <protection hidden="1"/>
    </xf>
    <xf numFmtId="0" fontId="25" fillId="9" borderId="15" xfId="0" applyFont="1" applyFill="1" applyBorder="1" applyAlignment="1" applyProtection="1">
      <alignment horizontal="left" vertical="center" wrapText="1"/>
      <protection hidden="1"/>
    </xf>
    <xf numFmtId="0" fontId="0"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0" fontId="0" fillId="0" borderId="0" xfId="0" applyAlignment="1" applyProtection="1">
      <alignment horizontal="center" vertical="center" wrapText="1"/>
      <protection hidden="1"/>
    </xf>
    <xf numFmtId="0" fontId="0" fillId="0" borderId="0" xfId="0" applyAlignment="1" applyProtection="1">
      <alignment horizontal="center" wrapText="1"/>
      <protection hidden="1"/>
    </xf>
    <xf numFmtId="0" fontId="9" fillId="0" borderId="22" xfId="0" applyFont="1" applyBorder="1" applyAlignment="1" applyProtection="1">
      <alignment horizontal="justify" vertical="center" wrapText="1"/>
      <protection hidden="1"/>
    </xf>
    <xf numFmtId="0" fontId="9" fillId="0" borderId="23" xfId="0" applyFont="1" applyBorder="1" applyAlignment="1" applyProtection="1">
      <alignment horizontal="justify" vertical="center" wrapText="1"/>
      <protection hidden="1"/>
    </xf>
    <xf numFmtId="0" fontId="9" fillId="0" borderId="24" xfId="0" applyFont="1" applyBorder="1" applyAlignment="1" applyProtection="1">
      <alignment horizontal="justify" vertical="center" wrapText="1"/>
      <protection hidden="1"/>
    </xf>
    <xf numFmtId="0" fontId="9" fillId="0" borderId="25" xfId="0" applyFont="1" applyBorder="1" applyAlignment="1" applyProtection="1">
      <alignment horizontal="justify" vertical="center" wrapText="1"/>
      <protection hidden="1"/>
    </xf>
    <xf numFmtId="0" fontId="9" fillId="0" borderId="12" xfId="0" applyFont="1" applyBorder="1" applyAlignment="1" applyProtection="1">
      <alignment horizontal="justify" vertical="center" wrapText="1"/>
      <protection hidden="1"/>
    </xf>
    <xf numFmtId="0" fontId="9" fillId="0" borderId="26" xfId="0" applyFont="1" applyBorder="1" applyAlignment="1" applyProtection="1">
      <alignment horizontal="justify" vertical="center" wrapText="1"/>
      <protection hidden="1"/>
    </xf>
    <xf numFmtId="0" fontId="9" fillId="0" borderId="23" xfId="0" applyFont="1" applyBorder="1" applyAlignment="1" applyProtection="1">
      <alignment vertical="center" wrapText="1"/>
      <protection hidden="1"/>
    </xf>
    <xf numFmtId="0" fontId="9" fillId="0" borderId="0" xfId="0" applyFont="1" applyBorder="1" applyAlignment="1" applyProtection="1">
      <alignment vertical="center" wrapText="1"/>
      <protection hidden="1"/>
    </xf>
    <xf numFmtId="0" fontId="0" fillId="0" borderId="8" xfId="0" applyBorder="1" applyProtection="1">
      <protection hidden="1"/>
    </xf>
    <xf numFmtId="0" fontId="18" fillId="0" borderId="23" xfId="0" applyFont="1" applyBorder="1" applyAlignment="1" applyProtection="1">
      <alignment vertical="center" wrapText="1"/>
      <protection hidden="1"/>
    </xf>
  </cellXfs>
  <cellStyles count="1">
    <cellStyle name="Normal" xfId="0" builtinId="0"/>
  </cellStyles>
  <dxfs count="7">
    <dxf>
      <font>
        <b/>
        <i val="0"/>
        <color theme="1"/>
      </font>
      <fill>
        <patternFill>
          <bgColor theme="5"/>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s>
  <tableStyles count="0" defaultTableStyle="TableStyleMedium2" defaultPivotStyle="PivotStyleLight16"/>
  <colors>
    <mruColors>
      <color rgb="FFFAD9C2"/>
      <color rgb="FFF6DF7E"/>
      <color rgb="FFEBF0F9"/>
      <color rgb="FFE3E7ED"/>
      <color rgb="FFFFF3CB"/>
      <color rgb="FFECF4FA"/>
      <color rgb="FFF6F9FC"/>
      <color rgb="FF68A4F4"/>
      <color rgb="FFFF3300"/>
      <color rgb="FFC5DC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asmmmo.org.tr/"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57150</xdr:rowOff>
    </xdr:from>
    <xdr:to>
      <xdr:col>5</xdr:col>
      <xdr:colOff>2162175</xdr:colOff>
      <xdr:row>2</xdr:row>
      <xdr:rowOff>85725</xdr:rowOff>
    </xdr:to>
    <xdr:pic>
      <xdr:nvPicPr>
        <xdr:cNvPr id="4" name="3 Resim" descr="ASMMMO-.jpg">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blip>
        <a:stretch>
          <a:fillRect/>
        </a:stretch>
      </xdr:blipFill>
      <xdr:spPr>
        <a:xfrm>
          <a:off x="7391400" y="438150"/>
          <a:ext cx="342900" cy="409575"/>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Z38"/>
  <sheetViews>
    <sheetView showGridLines="0" showRowColHeaders="0" tabSelected="1" zoomScale="110" zoomScaleNormal="110" zoomScaleSheetLayoutView="110" workbookViewId="0">
      <selection sqref="A1:F1"/>
    </sheetView>
  </sheetViews>
  <sheetFormatPr defaultColWidth="0" defaultRowHeight="15" zeroHeight="1"/>
  <cols>
    <col min="1" max="1" width="5.7109375" style="8" customWidth="1"/>
    <col min="2" max="2" width="21.7109375" style="8" customWidth="1"/>
    <col min="3" max="5" width="18.7109375" style="8" customWidth="1"/>
    <col min="6" max="6" width="32.7109375" style="8" customWidth="1"/>
    <col min="7" max="7" width="3.7109375" style="8" customWidth="1"/>
    <col min="8" max="12" width="9.140625" style="8" customWidth="1"/>
    <col min="13" max="13" width="3.7109375" style="8" customWidth="1"/>
    <col min="14" max="16384" width="9.140625" style="8" hidden="1"/>
  </cols>
  <sheetData>
    <row r="1" spans="1:26" s="3" customFormat="1" ht="30" customHeight="1">
      <c r="A1" s="53" t="s">
        <v>21</v>
      </c>
      <c r="B1" s="53"/>
      <c r="C1" s="53"/>
      <c r="D1" s="53"/>
      <c r="E1" s="53"/>
      <c r="F1" s="53"/>
      <c r="G1" s="2"/>
      <c r="H1" s="50" t="s">
        <v>7</v>
      </c>
      <c r="I1" s="50"/>
      <c r="J1" s="50"/>
      <c r="K1" s="50"/>
      <c r="L1" s="50"/>
    </row>
    <row r="2" spans="1:26" s="3" customFormat="1" ht="30" customHeight="1">
      <c r="A2" s="54">
        <v>2017</v>
      </c>
      <c r="B2" s="54"/>
      <c r="C2" s="54"/>
      <c r="D2" s="54"/>
      <c r="E2" s="54"/>
      <c r="F2" s="54"/>
      <c r="G2" s="2"/>
      <c r="H2" s="37" t="s">
        <v>9</v>
      </c>
      <c r="I2" s="38"/>
      <c r="J2" s="38"/>
      <c r="K2" s="38"/>
      <c r="L2" s="39"/>
    </row>
    <row r="3" spans="1:26" s="3" customFormat="1" ht="30" customHeight="1">
      <c r="A3" s="29"/>
      <c r="B3" s="29"/>
      <c r="C3" s="29"/>
      <c r="D3" s="29"/>
      <c r="E3" s="29"/>
      <c r="F3" s="30"/>
      <c r="G3" s="2"/>
      <c r="H3" s="37" t="s">
        <v>10</v>
      </c>
      <c r="I3" s="38"/>
      <c r="J3" s="38"/>
      <c r="K3" s="38"/>
      <c r="L3" s="39"/>
    </row>
    <row r="4" spans="1:26" s="3" customFormat="1" ht="30" customHeight="1">
      <c r="A4" s="13"/>
      <c r="B4" s="14">
        <v>2</v>
      </c>
      <c r="C4" s="13"/>
      <c r="D4" s="13"/>
      <c r="E4" s="13"/>
      <c r="F4" s="31"/>
      <c r="G4" s="2"/>
      <c r="H4" s="57" t="s">
        <v>22</v>
      </c>
      <c r="I4" s="58"/>
      <c r="J4" s="58"/>
      <c r="K4" s="58"/>
      <c r="L4" s="59"/>
    </row>
    <row r="5" spans="1:26" s="3" customFormat="1" ht="9" customHeight="1">
      <c r="A5" s="13"/>
      <c r="B5" s="13"/>
      <c r="C5" s="13"/>
      <c r="D5" s="13"/>
      <c r="E5" s="13"/>
      <c r="F5" s="13"/>
      <c r="G5" s="2"/>
      <c r="H5" s="57"/>
      <c r="I5" s="58"/>
      <c r="J5" s="58"/>
      <c r="K5" s="58"/>
      <c r="L5" s="59"/>
    </row>
    <row r="6" spans="1:26" s="7" customFormat="1" ht="30" customHeight="1">
      <c r="A6" s="4" t="s">
        <v>3</v>
      </c>
      <c r="B6" s="5" t="s">
        <v>3</v>
      </c>
      <c r="C6" s="5" t="s">
        <v>4</v>
      </c>
      <c r="D6" s="5" t="s">
        <v>28</v>
      </c>
      <c r="E6" s="6" t="s">
        <v>25</v>
      </c>
      <c r="F6" s="18" t="s">
        <v>23</v>
      </c>
      <c r="G6" s="15"/>
      <c r="H6" s="46" t="s">
        <v>8</v>
      </c>
      <c r="I6" s="47"/>
      <c r="J6" s="47"/>
      <c r="K6" s="47"/>
      <c r="L6" s="48"/>
      <c r="P6" s="70" t="s">
        <v>0</v>
      </c>
      <c r="Q6" s="8">
        <v>2016</v>
      </c>
      <c r="R6" s="8">
        <f>IF(AND(ISNUMBER(C7),C7&gt;0),IF(C7&gt;D7,1,IF(E7&lt;-0.2,2,3)),0)</f>
        <v>0</v>
      </c>
      <c r="S6" s="8">
        <f>IF(AND(ISNUMBER(C8),C8&gt;0),IF(C8&gt;D8,1,IF(E8&lt;-0.2,2,3)),0)</f>
        <v>0</v>
      </c>
      <c r="T6" s="8">
        <f>IF(AND(ISNUMBER(C9),C9&gt;0),IF(C9&gt;D9,1,IF(E9&lt;-0.2,2,3)),0)</f>
        <v>0</v>
      </c>
      <c r="U6" s="8">
        <f>IF(AND(ISNUMBER(C10),C10&gt;0),IF(C10&gt;D10,1,IF(E10&lt;-0.2,2,3)),0)</f>
        <v>0</v>
      </c>
      <c r="V6" s="8">
        <f>COUNTIF(R6:U6,3)</f>
        <v>0</v>
      </c>
      <c r="W6" s="70" t="str">
        <f>IF(B4=2,IF(OR(R9&gt;0,V9&gt;0),"II. SINIF OLARAK DEVAM EDEBİLİRSİNİZ","I. SINIF OLARAK DEVAM EDİLMESİ ZORUNLU"),"")</f>
        <v>I. SINIF OLARAK DEVAM EDİLMESİ ZORUNLU</v>
      </c>
      <c r="X6" s="68" t="str">
        <f>IF(B4=2,IF(OR(R9&gt;0,V9&gt;0),"İŞLETME","BİLANÇO"),"")</f>
        <v>BİLANÇO</v>
      </c>
    </row>
    <row r="7" spans="1:26" s="10" customFormat="1" ht="27" customHeight="1">
      <c r="A7" s="51">
        <v>2016</v>
      </c>
      <c r="B7" s="9" t="s">
        <v>5</v>
      </c>
      <c r="C7" s="12" t="s">
        <v>3</v>
      </c>
      <c r="D7" s="19">
        <v>170000</v>
      </c>
      <c r="E7" s="24" t="str">
        <f t="shared" ref="E7:E9" si="0">IF(AND(ISNUMBER(C7),C7&lt;&gt;0),SUM(C7-D7)/D7,"")</f>
        <v/>
      </c>
      <c r="F7" s="35" t="s">
        <v>24</v>
      </c>
      <c r="G7" s="16"/>
      <c r="H7" s="60" t="s">
        <v>15</v>
      </c>
      <c r="I7" s="61"/>
      <c r="J7" s="61"/>
      <c r="K7" s="61"/>
      <c r="L7" s="62"/>
      <c r="P7" s="70"/>
      <c r="Q7" s="8">
        <v>2015</v>
      </c>
      <c r="R7" s="8">
        <f>IF(AND(R$6=3,E12&gt;-0.2,E12&lt;0),3,1)</f>
        <v>1</v>
      </c>
      <c r="S7" s="8">
        <f>IF(AND(S$6=3,E13&gt;-0.2,E13&lt;0),3,1)</f>
        <v>1</v>
      </c>
      <c r="T7" s="8">
        <f>IF(AND(T$6=3,E14&gt;-0.2,E14&lt;0),3,1)</f>
        <v>1</v>
      </c>
      <c r="U7" s="8">
        <f>IF(AND(U$6=3,E15&gt;-0.2,E15&lt;0),3,1)</f>
        <v>1</v>
      </c>
      <c r="V7" s="8">
        <f t="shared" ref="V7:V8" si="1">COUNTIF(R7:U7,3)</f>
        <v>0</v>
      </c>
      <c r="W7" s="70"/>
      <c r="X7" s="68"/>
    </row>
    <row r="8" spans="1:26" s="10" customFormat="1" ht="27" customHeight="1">
      <c r="A8" s="51"/>
      <c r="B8" s="9" t="s">
        <v>6</v>
      </c>
      <c r="C8" s="12" t="s">
        <v>3</v>
      </c>
      <c r="D8" s="19">
        <v>230000</v>
      </c>
      <c r="E8" s="24" t="str">
        <f t="shared" si="0"/>
        <v/>
      </c>
      <c r="F8" s="63" t="str">
        <f>IF(V18=1,"2015 VE 2014 YILI İÇİN GİRİŞ YAPINIZ",IF(V18=2,"2015 YILI İÇİN GİRİŞ YAPINIZ",IF(B4=2,W6,W11)))</f>
        <v>I. SINIF OLARAK DEVAM EDİLMESİ ZORUNLU</v>
      </c>
      <c r="G8" s="16"/>
      <c r="H8" s="60"/>
      <c r="I8" s="61"/>
      <c r="J8" s="61"/>
      <c r="K8" s="61"/>
      <c r="L8" s="62"/>
      <c r="P8" s="70"/>
      <c r="Q8" s="8">
        <v>2014</v>
      </c>
      <c r="R8" s="8">
        <f>IF(AND(R$6=3,E17&gt;-0.2,E17&lt;0),3,1)</f>
        <v>1</v>
      </c>
      <c r="S8" s="8">
        <f>IF(AND(S$6=3,E18&gt;-0.2,E18&lt;0),3,1)</f>
        <v>1</v>
      </c>
      <c r="T8" s="8">
        <f>IF(AND(T$6=3,E19&gt;-0.2,E19&lt;0),3,1)</f>
        <v>1</v>
      </c>
      <c r="U8" s="8">
        <f>IF(AND(U$6=3,E20&gt;-0.2,E20&lt;0),3,1)</f>
        <v>1</v>
      </c>
      <c r="V8" s="8">
        <f t="shared" si="1"/>
        <v>0</v>
      </c>
      <c r="W8" s="70"/>
      <c r="X8" s="68"/>
    </row>
    <row r="9" spans="1:26" s="10" customFormat="1" ht="27" customHeight="1">
      <c r="A9" s="51"/>
      <c r="B9" s="9" t="s">
        <v>27</v>
      </c>
      <c r="C9" s="12" t="s">
        <v>3</v>
      </c>
      <c r="D9" s="19">
        <v>90000</v>
      </c>
      <c r="E9" s="24" t="str">
        <f t="shared" si="0"/>
        <v/>
      </c>
      <c r="F9" s="63"/>
      <c r="G9" s="16"/>
      <c r="H9" s="46" t="s">
        <v>8</v>
      </c>
      <c r="I9" s="47"/>
      <c r="J9" s="47"/>
      <c r="K9" s="47"/>
      <c r="L9" s="48"/>
      <c r="P9" s="70"/>
      <c r="Q9" s="8"/>
      <c r="R9" s="8">
        <f>COUNTIF(K6:U6,2)</f>
        <v>0</v>
      </c>
      <c r="S9" s="8"/>
      <c r="T9" s="8"/>
      <c r="U9" s="8"/>
      <c r="V9" s="8">
        <f>IF(AND(V6&gt;0,V7&gt;0,V8&gt;0),1,0)</f>
        <v>0</v>
      </c>
      <c r="W9" s="70"/>
      <c r="X9" s="68"/>
    </row>
    <row r="10" spans="1:26" s="10" customFormat="1" ht="27" customHeight="1">
      <c r="A10" s="51"/>
      <c r="B10" s="9" t="s">
        <v>26</v>
      </c>
      <c r="C10" s="21" t="str">
        <f>IF(AND(ISNUMBER(C8),C8&gt;0,ISNUMBER(C9),C9&gt;0),C9*5+C8,"")</f>
        <v/>
      </c>
      <c r="D10" s="19">
        <v>170000</v>
      </c>
      <c r="E10" s="24" t="str">
        <f>IF(AND(ISNUMBER(C10),C10&lt;&gt;0),SUM(C10-D10)/D10,"")</f>
        <v/>
      </c>
      <c r="F10" s="63"/>
      <c r="G10" s="16"/>
      <c r="H10" s="49" t="s">
        <v>16</v>
      </c>
      <c r="I10" s="49"/>
      <c r="J10" s="49"/>
      <c r="K10" s="49"/>
      <c r="L10" s="49"/>
      <c r="P10" s="8"/>
      <c r="Q10" s="8"/>
      <c r="R10" s="8"/>
      <c r="S10" s="8"/>
      <c r="T10" s="8"/>
      <c r="U10" s="8"/>
      <c r="V10" s="8"/>
      <c r="W10" s="8"/>
    </row>
    <row r="11" spans="1:26" s="10" customFormat="1" ht="27" customHeight="1">
      <c r="A11" s="55" t="s">
        <v>31</v>
      </c>
      <c r="B11" s="56"/>
      <c r="C11" s="56"/>
      <c r="D11" s="56"/>
      <c r="E11" s="36"/>
      <c r="F11" s="63"/>
      <c r="G11" s="16"/>
      <c r="H11" s="37" t="s">
        <v>34</v>
      </c>
      <c r="I11" s="40"/>
      <c r="J11" s="40"/>
      <c r="K11" s="40"/>
      <c r="L11" s="41"/>
      <c r="P11" s="70" t="s">
        <v>1</v>
      </c>
      <c r="Q11" s="8">
        <v>2016</v>
      </c>
      <c r="R11" s="8">
        <f>IF(AND(ISNUMBER(C7),C7&gt;0),IF(C7&lt;D7,2,IF(E7&gt;0.2,1,3)),0)</f>
        <v>0</v>
      </c>
      <c r="S11" s="8">
        <f>IF(AND(ISNUMBER(C8),C8&gt;0),IF(C8&lt;D8,2,IF(E8&gt;0.2,1,3)),0)</f>
        <v>0</v>
      </c>
      <c r="T11" s="8">
        <f>IF(AND(ISNUMBER(C9),C9&gt;0),IF(C9&lt;D9,2,IF(E9&gt;0.2,1,3)),0)</f>
        <v>0</v>
      </c>
      <c r="U11" s="8">
        <f>IF(AND(ISNUMBER(C10),C10&gt;0),IF(C10&lt;D10,2,IF(E10&gt;0.2,1,3)),0)</f>
        <v>0</v>
      </c>
      <c r="V11" s="8">
        <f>COUNTIF(R11:U11,3)</f>
        <v>0</v>
      </c>
      <c r="W11" s="70" t="str">
        <f>IF(B4=1,IF(OR(R13&gt;0,V13&gt;0),"I. SINIFA GEÇİLMESİ ZORUNLU","II. SINIF OLARAK DEVAM EDİLEBİLİR"),"")</f>
        <v/>
      </c>
      <c r="X11" s="69" t="str">
        <f>IF(B4=1,IF(OR(R13&gt;0,V13&gt;0),"BİLANÇO","İŞLETME"),"")</f>
        <v/>
      </c>
    </row>
    <row r="12" spans="1:26" s="10" customFormat="1" ht="27" customHeight="1">
      <c r="A12" s="51">
        <v>2015</v>
      </c>
      <c r="B12" s="9" t="s">
        <v>5</v>
      </c>
      <c r="C12" s="12" t="s">
        <v>3</v>
      </c>
      <c r="D12" s="19">
        <v>168000</v>
      </c>
      <c r="E12" s="24" t="str">
        <f t="shared" ref="E12:E14" si="2">IF(AND(ISNUMBER(C12),C12&lt;&gt;0),SUM(C12-D12)/D12,"")</f>
        <v/>
      </c>
      <c r="F12" s="63"/>
      <c r="G12" s="16"/>
      <c r="H12" s="42"/>
      <c r="I12" s="40"/>
      <c r="J12" s="40"/>
      <c r="K12" s="40"/>
      <c r="L12" s="41"/>
      <c r="P12" s="70"/>
      <c r="Q12" s="8">
        <v>2015</v>
      </c>
      <c r="R12" s="8">
        <f>IF(AND(R$11=3,$E12&gt;0,$E12&lt;0.2),3,1)</f>
        <v>1</v>
      </c>
      <c r="S12" s="8">
        <f>IF(AND(S$11=3,$E13&gt;0,$E13&lt;0.2),3,1)</f>
        <v>1</v>
      </c>
      <c r="T12" s="8">
        <f>IF(AND(T$11=3,$E14&gt;0,$E14&lt;0.2),3,1)</f>
        <v>1</v>
      </c>
      <c r="U12" s="8">
        <f>IF(AND(U$11=3,$E15&gt;0,$E15&lt;0.2),3,1)</f>
        <v>1</v>
      </c>
      <c r="V12" s="8">
        <f>COUNTIF(R12:U12,3)</f>
        <v>0</v>
      </c>
      <c r="W12" s="70"/>
      <c r="X12" s="69"/>
    </row>
    <row r="13" spans="1:26" s="10" customFormat="1" ht="27" customHeight="1">
      <c r="A13" s="51"/>
      <c r="B13" s="9" t="s">
        <v>6</v>
      </c>
      <c r="C13" s="12" t="s">
        <v>3</v>
      </c>
      <c r="D13" s="19">
        <v>230000</v>
      </c>
      <c r="E13" s="24" t="str">
        <f t="shared" si="2"/>
        <v/>
      </c>
      <c r="F13" s="64"/>
      <c r="G13" s="16"/>
      <c r="H13" s="42"/>
      <c r="I13" s="40"/>
      <c r="J13" s="40"/>
      <c r="K13" s="40"/>
      <c r="L13" s="41"/>
      <c r="P13" s="70"/>
      <c r="Q13" s="8"/>
      <c r="R13" s="8">
        <f>COUNTIF(K11:U11,1)</f>
        <v>0</v>
      </c>
      <c r="S13" s="8"/>
      <c r="T13" s="8"/>
      <c r="U13" s="8"/>
      <c r="V13" s="8">
        <f>IF(AND(V11&gt;0,V12&gt;0),1,0)</f>
        <v>0</v>
      </c>
      <c r="W13" s="70"/>
      <c r="X13" s="69"/>
    </row>
    <row r="14" spans="1:26" s="10" customFormat="1" ht="27" customHeight="1">
      <c r="A14" s="51"/>
      <c r="B14" s="9" t="s">
        <v>27</v>
      </c>
      <c r="C14" s="12"/>
      <c r="D14" s="19">
        <v>90000</v>
      </c>
      <c r="E14" s="24" t="str">
        <f t="shared" si="2"/>
        <v/>
      </c>
      <c r="F14" s="35" t="s">
        <v>32</v>
      </c>
      <c r="G14" s="16" t="s">
        <v>3</v>
      </c>
      <c r="H14" s="72" t="s">
        <v>33</v>
      </c>
      <c r="I14" s="73"/>
      <c r="J14" s="73"/>
      <c r="K14" s="73"/>
      <c r="L14" s="74"/>
      <c r="P14" s="8"/>
      <c r="Q14" s="8"/>
      <c r="R14" s="8"/>
      <c r="S14" s="8"/>
      <c r="T14" s="8"/>
      <c r="U14" s="8"/>
      <c r="V14" s="8"/>
      <c r="W14" s="8"/>
    </row>
    <row r="15" spans="1:26" s="10" customFormat="1" ht="27" customHeight="1">
      <c r="A15" s="51"/>
      <c r="B15" s="9" t="s">
        <v>26</v>
      </c>
      <c r="C15" s="22" t="str">
        <f>IF(AND(R16,ISNUMBER(C13),C13&gt;0,ISNUMBER(C14),C14&gt;0),C14*5+C13,"")</f>
        <v/>
      </c>
      <c r="D15" s="19">
        <v>168000</v>
      </c>
      <c r="E15" s="24" t="str">
        <f>IF(AND(ISNUMBER(C15),C15&lt;&gt;0),SUM(C15-D15)/D15,"")</f>
        <v/>
      </c>
      <c r="F15" s="65" t="str">
        <f>IF(V18=1,"",IF(V18=2,"",IF(B4=2,X6,X11)))</f>
        <v>BİLANÇO</v>
      </c>
      <c r="G15" s="16"/>
      <c r="H15" s="75"/>
      <c r="I15" s="76"/>
      <c r="J15" s="76"/>
      <c r="K15" s="76"/>
      <c r="L15" s="77"/>
      <c r="P15" s="8"/>
      <c r="Q15" s="8"/>
      <c r="R15" s="8"/>
      <c r="S15" s="8"/>
      <c r="T15" s="8"/>
      <c r="U15" s="8"/>
      <c r="V15" s="8"/>
      <c r="W15" s="8"/>
    </row>
    <row r="16" spans="1:26" s="10" customFormat="1" ht="27" customHeight="1">
      <c r="A16" s="55" t="s">
        <v>29</v>
      </c>
      <c r="B16" s="56"/>
      <c r="C16" s="56"/>
      <c r="D16" s="56"/>
      <c r="E16" s="34"/>
      <c r="F16" s="65"/>
      <c r="G16" s="16"/>
      <c r="H16" s="43" t="s">
        <v>20</v>
      </c>
      <c r="I16" s="44"/>
      <c r="J16" s="44"/>
      <c r="K16" s="44"/>
      <c r="L16" s="45"/>
      <c r="P16" s="71" t="s">
        <v>2</v>
      </c>
      <c r="Q16" s="8">
        <v>2015</v>
      </c>
      <c r="R16" s="8" t="b">
        <f>IF(OR(AND($B$4=2,$V$6&gt;0,R9=0),AND($B$4=1,V$11&gt;0,R13=0)),TRUE)</f>
        <v>0</v>
      </c>
      <c r="S16" s="8"/>
      <c r="T16" s="70" t="s">
        <v>11</v>
      </c>
      <c r="U16" s="8" t="s">
        <v>13</v>
      </c>
      <c r="V16" s="8" t="b">
        <f>IF(AND(R17,OR(Z16=FALSE,Z17=FALSE)),TRUE)</f>
        <v>0</v>
      </c>
      <c r="W16" s="8"/>
      <c r="X16" s="70" t="s">
        <v>12</v>
      </c>
      <c r="Y16" s="10">
        <v>2015</v>
      </c>
      <c r="Z16" s="10" t="b">
        <f>IF(OR(AND(ISNUMBER(C12),C12&gt;0),AND(ISNUMBER(C13),C13&gt;0),AND(ISNUMBER(C14),C14&gt;0)),TRUE)</f>
        <v>0</v>
      </c>
    </row>
    <row r="17" spans="1:26" s="10" customFormat="1" ht="27" customHeight="1">
      <c r="A17" s="51">
        <v>2014</v>
      </c>
      <c r="B17" s="9" t="s">
        <v>5</v>
      </c>
      <c r="C17" s="12" t="s">
        <v>3</v>
      </c>
      <c r="D17" s="19">
        <v>160000</v>
      </c>
      <c r="E17" s="25" t="str">
        <f t="shared" ref="E17:E19" si="3">IF(AND(ISNUMBER(C17),C17&lt;&gt;0),SUM(C17-D17)/D17,"")</f>
        <v/>
      </c>
      <c r="F17" s="65"/>
      <c r="G17" s="16"/>
      <c r="H17" s="72" t="s">
        <v>17</v>
      </c>
      <c r="I17" s="73"/>
      <c r="J17" s="73"/>
      <c r="K17" s="73"/>
      <c r="L17" s="74"/>
      <c r="P17" s="71"/>
      <c r="Q17" s="8">
        <v>2014</v>
      </c>
      <c r="R17" s="8" t="b">
        <f>IF(AND($B$4=2,$V$6&gt;0,R9=0),TRUE)</f>
        <v>0</v>
      </c>
      <c r="S17" s="8"/>
      <c r="T17" s="70"/>
      <c r="U17" s="8" t="s">
        <v>14</v>
      </c>
      <c r="V17" s="8" t="b">
        <f>IF(AND(R16,Z16=FALSE),TRUE)</f>
        <v>0</v>
      </c>
      <c r="W17" s="8"/>
      <c r="X17" s="70"/>
      <c r="Y17" s="10">
        <v>2014</v>
      </c>
      <c r="Z17" s="10" t="b">
        <f>IF(OR(AND(ISNUMBER(C17),C17&gt;0),AND(ISNUMBER(C18),C18&gt;0),AND(ISNUMBER(C19),C19&gt;0)),TRUE)</f>
        <v>0</v>
      </c>
    </row>
    <row r="18" spans="1:26" s="10" customFormat="1" ht="27" customHeight="1">
      <c r="A18" s="51"/>
      <c r="B18" s="9" t="s">
        <v>6</v>
      </c>
      <c r="C18" s="12" t="s">
        <v>3</v>
      </c>
      <c r="D18" s="19">
        <v>220000</v>
      </c>
      <c r="E18" s="25" t="str">
        <f t="shared" si="3"/>
        <v/>
      </c>
      <c r="F18" s="65"/>
      <c r="G18" s="16"/>
      <c r="H18" s="75"/>
      <c r="I18" s="76"/>
      <c r="J18" s="76"/>
      <c r="K18" s="76"/>
      <c r="L18" s="77"/>
      <c r="V18" s="10">
        <f>IF(V16=TRUE,1,IF(V17=TRUE,2,0))</f>
        <v>0</v>
      </c>
    </row>
    <row r="19" spans="1:26" s="10" customFormat="1" ht="27" customHeight="1">
      <c r="A19" s="51"/>
      <c r="B19" s="9" t="s">
        <v>27</v>
      </c>
      <c r="C19" s="12"/>
      <c r="D19" s="19">
        <v>88000</v>
      </c>
      <c r="E19" s="25" t="str">
        <f t="shared" si="3"/>
        <v/>
      </c>
      <c r="F19" s="65"/>
      <c r="G19" s="16" t="s">
        <v>3</v>
      </c>
      <c r="H19" s="37" t="s">
        <v>18</v>
      </c>
      <c r="I19" s="38"/>
      <c r="J19" s="38"/>
      <c r="K19" s="38"/>
      <c r="L19" s="39"/>
    </row>
    <row r="20" spans="1:26" s="10" customFormat="1" ht="27" customHeight="1">
      <c r="A20" s="52"/>
      <c r="B20" s="9" t="s">
        <v>26</v>
      </c>
      <c r="C20" s="23" t="str">
        <f>IF(AND(R17,ISNUMBER(C18),C18&gt;0,ISNUMBER(C19),C19&gt;0),C19*5+C18,"")</f>
        <v/>
      </c>
      <c r="D20" s="20">
        <v>160000</v>
      </c>
      <c r="E20" s="26" t="str">
        <f>IF(AND(ISNUMBER(C20),C20&lt;&gt;0),SUM(C20-D20)/D20,"")</f>
        <v/>
      </c>
      <c r="F20" s="65"/>
      <c r="G20" s="16"/>
      <c r="H20" s="72" t="s">
        <v>19</v>
      </c>
      <c r="I20" s="73"/>
      <c r="J20" s="73"/>
      <c r="K20" s="73"/>
      <c r="L20" s="74"/>
    </row>
    <row r="21" spans="1:26" ht="27" customHeight="1">
      <c r="A21" s="66" t="s">
        <v>30</v>
      </c>
      <c r="B21" s="67"/>
      <c r="C21" s="67"/>
      <c r="D21" s="67"/>
      <c r="E21" s="33"/>
      <c r="F21" s="32"/>
      <c r="G21" s="17"/>
      <c r="H21" s="75"/>
      <c r="I21" s="76"/>
      <c r="J21" s="76"/>
      <c r="K21" s="76"/>
      <c r="L21" s="77"/>
    </row>
    <row r="22" spans="1:26" ht="15" customHeight="1">
      <c r="A22" s="27"/>
      <c r="B22" s="27"/>
      <c r="C22" s="27"/>
      <c r="D22" s="27"/>
      <c r="E22" s="27"/>
      <c r="F22" s="31">
        <v>42716</v>
      </c>
      <c r="G22" s="80"/>
      <c r="H22" s="81" t="s">
        <v>3</v>
      </c>
      <c r="I22" s="78"/>
      <c r="J22" s="78"/>
      <c r="K22" s="78"/>
      <c r="L22" s="78"/>
    </row>
    <row r="23" spans="1:26">
      <c r="A23" s="28"/>
      <c r="B23" s="28"/>
      <c r="C23" s="28"/>
      <c r="D23" s="28"/>
      <c r="E23" s="28"/>
      <c r="F23" s="31" t="s">
        <v>3</v>
      </c>
      <c r="G23" s="80"/>
      <c r="H23" s="79"/>
      <c r="I23" s="79"/>
      <c r="J23" s="79"/>
      <c r="K23" s="79"/>
      <c r="L23" s="79"/>
    </row>
    <row r="24" spans="1:26" ht="15" hidden="1" customHeight="1">
      <c r="A24" s="28"/>
      <c r="B24" s="28"/>
      <c r="C24" s="28"/>
      <c r="D24" s="28"/>
      <c r="E24" s="28"/>
      <c r="F24" s="28"/>
      <c r="H24" s="79"/>
      <c r="I24" s="79"/>
      <c r="J24" s="79"/>
      <c r="K24" s="79"/>
      <c r="L24" s="79"/>
    </row>
    <row r="25" spans="1:26" hidden="1">
      <c r="A25" s="28"/>
      <c r="B25" s="28"/>
      <c r="C25" s="28"/>
      <c r="D25" s="28"/>
      <c r="E25" s="28"/>
      <c r="F25" s="28"/>
      <c r="H25" s="1"/>
      <c r="I25" s="1"/>
      <c r="J25" s="1"/>
      <c r="K25" s="1"/>
    </row>
    <row r="26" spans="1:26" hidden="1">
      <c r="A26" s="11"/>
      <c r="B26" s="11"/>
      <c r="C26" s="11"/>
      <c r="H26" s="1"/>
      <c r="I26" s="1"/>
      <c r="J26" s="1"/>
      <c r="K26" s="1"/>
    </row>
    <row r="27" spans="1:26" hidden="1">
      <c r="A27" s="11"/>
      <c r="B27" s="11"/>
      <c r="C27" s="11"/>
    </row>
    <row r="28" spans="1:26" hidden="1">
      <c r="A28" s="11"/>
      <c r="B28" s="11"/>
      <c r="C28" s="11"/>
    </row>
    <row r="29" spans="1:26" hidden="1">
      <c r="A29" s="11"/>
      <c r="B29" s="11"/>
      <c r="C29" s="11"/>
    </row>
    <row r="30" spans="1:26" hidden="1">
      <c r="A30" s="11"/>
      <c r="B30" s="11"/>
      <c r="C30" s="11"/>
    </row>
    <row r="31" spans="1:26" hidden="1">
      <c r="A31" s="11"/>
      <c r="B31" s="11"/>
      <c r="C31" s="11"/>
    </row>
    <row r="32" spans="1:26" hidden="1">
      <c r="A32" s="11"/>
      <c r="B32" s="11"/>
      <c r="C32" s="11"/>
    </row>
    <row r="33" spans="1:3" hidden="1">
      <c r="A33" s="11"/>
      <c r="B33" s="11"/>
      <c r="C33" s="11"/>
    </row>
    <row r="34" spans="1:3" hidden="1">
      <c r="A34" s="11"/>
      <c r="B34" s="11"/>
      <c r="C34" s="11"/>
    </row>
    <row r="35" spans="1:3" hidden="1">
      <c r="A35" s="11"/>
      <c r="B35" s="11"/>
      <c r="C35" s="11"/>
    </row>
    <row r="36" spans="1:3" hidden="1">
      <c r="A36" s="11"/>
      <c r="B36" s="11"/>
      <c r="C36" s="11"/>
    </row>
    <row r="37" spans="1:3" hidden="1">
      <c r="A37" s="11"/>
      <c r="B37" s="11"/>
      <c r="C37" s="11"/>
    </row>
    <row r="38" spans="1:3" hidden="1">
      <c r="A38" s="11"/>
      <c r="B38" s="11"/>
      <c r="C38" s="11"/>
    </row>
  </sheetData>
  <sheetProtection password="AFDF" sheet="1" objects="1" scenarios="1"/>
  <mergeCells count="33">
    <mergeCell ref="A21:D21"/>
    <mergeCell ref="X6:X9"/>
    <mergeCell ref="X11:X13"/>
    <mergeCell ref="X16:X17"/>
    <mergeCell ref="P6:P9"/>
    <mergeCell ref="W6:W9"/>
    <mergeCell ref="P11:P13"/>
    <mergeCell ref="W11:W13"/>
    <mergeCell ref="P16:P17"/>
    <mergeCell ref="T16:T17"/>
    <mergeCell ref="H14:L15"/>
    <mergeCell ref="H16:L16"/>
    <mergeCell ref="H17:L18"/>
    <mergeCell ref="H19:L19"/>
    <mergeCell ref="H1:L1"/>
    <mergeCell ref="A17:A20"/>
    <mergeCell ref="A1:F1"/>
    <mergeCell ref="A2:F2"/>
    <mergeCell ref="A7:A10"/>
    <mergeCell ref="A12:A15"/>
    <mergeCell ref="A11:D11"/>
    <mergeCell ref="A16:D16"/>
    <mergeCell ref="H4:L5"/>
    <mergeCell ref="H6:L6"/>
    <mergeCell ref="H7:L8"/>
    <mergeCell ref="F8:F13"/>
    <mergeCell ref="F15:F20"/>
    <mergeCell ref="H20:L21"/>
    <mergeCell ref="H11:L13"/>
    <mergeCell ref="H2:L2"/>
    <mergeCell ref="H3:L3"/>
    <mergeCell ref="H9:L9"/>
    <mergeCell ref="H10:L10"/>
  </mergeCells>
  <conditionalFormatting sqref="C12">
    <cfRule type="expression" dxfId="6" priority="7">
      <formula>$R$16=FALSE</formula>
    </cfRule>
  </conditionalFormatting>
  <conditionalFormatting sqref="C13">
    <cfRule type="expression" dxfId="5" priority="6">
      <formula>$R$16=FALSE</formula>
    </cfRule>
  </conditionalFormatting>
  <conditionalFormatting sqref="C14">
    <cfRule type="expression" dxfId="4" priority="5">
      <formula>$R$16=FALSE</formula>
    </cfRule>
  </conditionalFormatting>
  <conditionalFormatting sqref="C17">
    <cfRule type="expression" dxfId="3" priority="4">
      <formula>$R$17=FALSE</formula>
    </cfRule>
  </conditionalFormatting>
  <conditionalFormatting sqref="C18">
    <cfRule type="expression" dxfId="2" priority="3">
      <formula>$R$17=FALSE</formula>
    </cfRule>
  </conditionalFormatting>
  <conditionalFormatting sqref="C19">
    <cfRule type="expression" dxfId="1" priority="2">
      <formula>$R$17=FALSE</formula>
    </cfRule>
  </conditionalFormatting>
  <conditionalFormatting sqref="F8">
    <cfRule type="expression" dxfId="0" priority="1">
      <formula>V18&gt;0</formula>
    </cfRule>
  </conditionalFormatting>
  <printOptions horizontalCentered="1"/>
  <pageMargins left="0.70866141732283472" right="0.70866141732283472" top="1.3385826771653544" bottom="0.74803149606299213" header="0.31496062992125984" footer="0.31496062992125984"/>
  <pageSetup paperSize="9" scale="7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DTH-SD-2017</vt:lpstr>
      <vt:lpstr>'DTH-SD-2017'!Yazdırma_Alanı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Defter Hadleri - Sınıf Değiştirme</dc:subject>
  <dc:creator>Duran YILDIRIM</dc:creator>
  <dc:description>2017 YILI DEFTER TUTMA HADLERİ - SINIF DEĞİŞTİRME (12.12.2016)</dc:description>
  <cp:lastModifiedBy>X</cp:lastModifiedBy>
  <cp:lastPrinted>2016-12-09T14:09:23Z</cp:lastPrinted>
  <dcterms:created xsi:type="dcterms:W3CDTF">2016-11-03T17:14:52Z</dcterms:created>
  <dcterms:modified xsi:type="dcterms:W3CDTF">2016-12-15T12:00:39Z</dcterms:modified>
</cp:coreProperties>
</file>