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Duran\Desktop\SINIF DEĞİŞTİRME HESAPLAMA  TABLOLARI - Yeniden Yüklenecek\"/>
    </mc:Choice>
  </mc:AlternateContent>
  <xr:revisionPtr revIDLastSave="0" documentId="13_ncr:1_{411AFD50-6C51-4AEC-A8C5-6D17DAB3F1A1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2021-DTH-SD" sheetId="2" r:id="rId1"/>
  </sheets>
  <definedNames>
    <definedName name="_xlnm.Print_Area" localSheetId="0">'2021-DTH-SD'!$A$1:$L$42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Z17" i="2" l="1"/>
  <c r="Z18" i="2"/>
  <c r="E20" i="2" l="1"/>
  <c r="E19" i="2"/>
  <c r="E18" i="2"/>
  <c r="E15" i="2"/>
  <c r="E14" i="2"/>
  <c r="E13" i="2"/>
  <c r="E11" i="2"/>
  <c r="E10" i="2"/>
  <c r="E9" i="2"/>
  <c r="E8" i="2"/>
  <c r="T7" i="2" l="1"/>
  <c r="T9" i="2" s="1"/>
  <c r="T12" i="2"/>
  <c r="T13" i="2" s="1"/>
  <c r="R12" i="2"/>
  <c r="R13" i="2" s="1"/>
  <c r="R7" i="2"/>
  <c r="U12" i="2"/>
  <c r="U7" i="2"/>
  <c r="S12" i="2"/>
  <c r="S13" i="2" s="1"/>
  <c r="S7" i="2"/>
  <c r="S8" i="2" s="1"/>
  <c r="R14" i="2" l="1"/>
  <c r="T8" i="2"/>
  <c r="S9" i="2"/>
  <c r="V12" i="2"/>
  <c r="V7" i="2"/>
  <c r="R10" i="2"/>
  <c r="R8" i="2"/>
  <c r="R9" i="2"/>
  <c r="R18" i="2" l="1"/>
  <c r="R17" i="2"/>
  <c r="V18" i="2" s="1"/>
  <c r="V17" i="2" l="1"/>
  <c r="V19" i="2" s="1"/>
  <c r="C21" i="2"/>
  <c r="E21" i="2" s="1"/>
  <c r="U9" i="2" s="1"/>
  <c r="V9" i="2" s="1"/>
  <c r="C16" i="2"/>
  <c r="E16" i="2" s="1"/>
  <c r="U13" i="2" s="1"/>
  <c r="V13" i="2" l="1"/>
  <c r="V14" i="2" s="1"/>
  <c r="W12" i="2" s="1"/>
  <c r="U8" i="2"/>
  <c r="V8" i="2" s="1"/>
  <c r="V10" i="2" s="1"/>
  <c r="X12" i="2" l="1"/>
  <c r="W7" i="2"/>
  <c r="F9" i="2" s="1"/>
  <c r="X7" i="2"/>
  <c r="F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</author>
  </authors>
  <commentList>
    <comment ref="A8" authorId="0" shapeId="0" xr:uid="{00000000-0006-0000-0000-000001000000}">
      <text>
        <r>
          <rPr>
            <i/>
            <sz val="7"/>
            <color indexed="60"/>
            <rFont val="Tahoma"/>
            <family val="2"/>
            <charset val="162"/>
          </rPr>
          <t xml:space="preserve">2020 Yıllık iş hacimi ile kıyaslanacak (01.01.2021 tarihinden itibaren uygulanacak) hadlerin belirlendiği 522 sıra No.lu VUK Genel Tebliği  29.12.2020 tarih 31349 sayılı (Mükerrer) Resmi Gazete'de yayımlanmıştır. </t>
        </r>
      </text>
    </comment>
    <comment ref="A13" authorId="0" shapeId="0" xr:uid="{392B0C0C-67FD-4DD8-9175-B8AE89EBCEC6}">
      <text>
        <r>
          <rPr>
            <i/>
            <sz val="7"/>
            <color indexed="60"/>
            <rFont val="Tahoma"/>
            <family val="2"/>
            <charset val="162"/>
          </rPr>
          <t>2019 Yıllık iş hacmi ile kıyaslanacak (01.01.2020 tarihinden itibaren geçerli) hadlerin yer aldığı  513 sıra No.lu VUK Genel Tebliği 27.12.2019 tarih 30991 sayılı  Mükerrer Resmi Gazete’de yayımlanmıştır.</t>
        </r>
      </text>
    </comment>
    <comment ref="A18" authorId="0" shapeId="0" xr:uid="{E6EEAF7A-09EF-4CBF-9691-393DD76B95A1}">
      <text>
        <r>
          <rPr>
            <i/>
            <sz val="7"/>
            <color indexed="60"/>
            <rFont val="Tahoma"/>
            <family val="2"/>
            <charset val="162"/>
          </rPr>
          <t>2018 Yıllık iş hacmi ile kıyaslanacak (01.01.2019 tarihinden itibaren geçerli) hadlerin yer aldığı  504 sıra No.lu VUK Genel Tebliği 31.12.2018 tarih 30642 sayılı  Mükerrer Resmi Gazete’de yayımlanmıştır.</t>
        </r>
      </text>
    </comment>
  </commentList>
</comments>
</file>

<file path=xl/sharedStrings.xml><?xml version="1.0" encoding="utf-8"?>
<sst xmlns="http://schemas.openxmlformats.org/spreadsheetml/2006/main" count="45" uniqueCount="20">
  <si>
    <t>I.Sınıf İse</t>
  </si>
  <si>
    <t>II.Sınıf İse</t>
  </si>
  <si>
    <t>Koşullu Biçimlendirme</t>
  </si>
  <si>
    <t xml:space="preserve"> </t>
  </si>
  <si>
    <t>TUTAR</t>
  </si>
  <si>
    <t xml:space="preserve">HADLER </t>
  </si>
  <si>
    <t xml:space="preserve"> ALIŞLAR</t>
  </si>
  <si>
    <t xml:space="preserve"> SATIŞLAR</t>
  </si>
  <si>
    <t xml:space="preserve"> HİZMET GSH</t>
  </si>
  <si>
    <t xml:space="preserve"> BİRLİKTE</t>
  </si>
  <si>
    <t>Giriş Kontrol</t>
  </si>
  <si>
    <t>Boşluk Kontrol</t>
  </si>
  <si>
    <t>1den 2ye</t>
  </si>
  <si>
    <t>2den 1e</t>
  </si>
  <si>
    <t>SINIFI</t>
  </si>
  <si>
    <t xml:space="preserve">ARTIŞ/AZALIŞ </t>
  </si>
  <si>
    <t>YILLIK İŞ HACMİ</t>
  </si>
  <si>
    <t>DEFTER TUTMA ESASI</t>
  </si>
  <si>
    <t xml:space="preserve">  </t>
  </si>
  <si>
    <t>Faaliyet Dönemi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</si>
</sst>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7" tint="-0.249977111117893"/>
      <name val="Arial Black"/>
      <family val="2"/>
      <charset val="162"/>
    </font>
    <font>
      <sz val="16"/>
      <color theme="1"/>
      <name val="Arial"/>
      <family val="2"/>
      <charset val="162"/>
    </font>
    <font>
      <b/>
      <sz val="20"/>
      <color theme="7" tint="-0.249977111117893"/>
      <name val="Arial Black"/>
      <family val="2"/>
      <charset val="162"/>
    </font>
    <font>
      <b/>
      <sz val="12"/>
      <color theme="1"/>
      <name val="Arial Black"/>
      <family val="2"/>
      <charset val="162"/>
    </font>
    <font>
      <sz val="12"/>
      <color theme="1"/>
      <name val="Arial Black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i/>
      <sz val="8"/>
      <color rgb="FF00B0F0"/>
      <name val="Calibri"/>
      <family val="2"/>
      <charset val="162"/>
      <scheme val="minor"/>
    </font>
    <font>
      <i/>
      <sz val="9"/>
      <color theme="1"/>
      <name val="Arial"/>
      <family val="2"/>
      <charset val="162"/>
    </font>
    <font>
      <sz val="8"/>
      <color rgb="FF000000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8"/>
      <color theme="0" tint="-0.34998626667073579"/>
      <name val="Arial Black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8"/>
      <color theme="0" tint="-0.34998626667073579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10"/>
      <color theme="0" tint="-0.499984740745262"/>
      <name val="Arial Black"/>
      <family val="2"/>
      <charset val="162"/>
    </font>
    <font>
      <b/>
      <sz val="11"/>
      <color theme="0" tint="-0.499984740745262"/>
      <name val="Arial Black"/>
      <family val="2"/>
      <charset val="162"/>
    </font>
    <font>
      <b/>
      <sz val="8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rgb="FF0070C0"/>
      <name val="Arial"/>
      <family val="2"/>
      <charset val="162"/>
    </font>
    <font>
      <i/>
      <sz val="7"/>
      <color indexed="60"/>
      <name val="Tahoma"/>
      <family val="2"/>
      <charset val="162"/>
    </font>
    <font>
      <b/>
      <sz val="11"/>
      <color theme="0" tint="-0.14996795556505021"/>
      <name val="Arial Black"/>
      <family val="2"/>
      <charset val="162"/>
    </font>
    <font>
      <b/>
      <sz val="14"/>
      <color rgb="FF0070C0"/>
      <name val="Arial Black"/>
      <family val="2"/>
      <charset val="162"/>
    </font>
    <font>
      <b/>
      <sz val="10"/>
      <color rgb="FF0070C0"/>
      <name val="Arial Black"/>
      <family val="2"/>
      <charset val="162"/>
    </font>
    <font>
      <b/>
      <sz val="9"/>
      <color theme="1" tint="0.34998626667073579"/>
      <name val="Arial"/>
      <family val="2"/>
      <charset val="162"/>
    </font>
    <font>
      <b/>
      <sz val="18"/>
      <color rgb="FFFF0000"/>
      <name val="Arial Black"/>
      <family val="2"/>
      <charset val="162"/>
    </font>
    <font>
      <b/>
      <sz val="10"/>
      <color rgb="FFFF0000"/>
      <name val="Arial Black"/>
      <family val="2"/>
      <charset val="162"/>
    </font>
    <font>
      <sz val="6"/>
      <color theme="1"/>
      <name val="Arial"/>
      <family val="2"/>
      <charset val="162"/>
    </font>
    <font>
      <sz val="14"/>
      <color rgb="FFFF0000"/>
      <name val="Arial Black"/>
      <family val="2"/>
      <charset val="162"/>
    </font>
    <font>
      <b/>
      <sz val="14"/>
      <color rgb="FFFF0000"/>
      <name val="Arial Black"/>
      <family val="2"/>
      <charset val="162"/>
    </font>
    <font>
      <b/>
      <sz val="12"/>
      <color theme="5" tint="-0.249977111117893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2"/>
      <color theme="1" tint="0.34998626667073579"/>
      <name val="Arial"/>
      <family val="2"/>
      <charset val="162"/>
    </font>
    <font>
      <b/>
      <sz val="14"/>
      <color theme="1" tint="0.34998626667073579"/>
      <name val="Arial Black"/>
      <family val="2"/>
      <charset val="16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E6"/>
        <bgColor indexed="64"/>
      </patternFill>
    </fill>
    <fill>
      <gradientFill degree="90">
        <stop position="0">
          <color theme="2"/>
        </stop>
        <stop position="1">
          <color theme="0"/>
        </stop>
      </gradientFill>
    </fill>
    <fill>
      <gradientFill degree="90">
        <stop position="0">
          <color rgb="FFE7E6E6"/>
        </stop>
        <stop position="1">
          <color rgb="FFFFFFFF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30">
    <border>
      <left/>
      <right/>
      <top/>
      <bottom/>
      <diagonal/>
    </border>
    <border>
      <left style="hair">
        <color theme="0" tint="-0.14990691854609822"/>
      </left>
      <right style="hair">
        <color theme="0" tint="-0.14990691854609822"/>
      </right>
      <top style="thin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/>
      <right/>
      <top style="hair">
        <color theme="0" tint="-0.14990691854609822"/>
      </top>
      <bottom style="hair">
        <color theme="0" tint="-0.14990691854609822"/>
      </bottom>
      <diagonal/>
    </border>
    <border>
      <left/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/>
      <top style="hair">
        <color theme="0" tint="-0.14990691854609822"/>
      </top>
      <bottom style="hair">
        <color theme="0" tint="-0.14990691854609822"/>
      </bottom>
      <diagonal/>
    </border>
    <border>
      <left style="dashed">
        <color theme="0" tint="-0.14996795556505021"/>
      </left>
      <right/>
      <top/>
      <bottom/>
      <diagonal/>
    </border>
    <border>
      <left style="thin">
        <color rgb="FFEBF0F9"/>
      </left>
      <right/>
      <top style="thin">
        <color rgb="FFEBF0F9"/>
      </top>
      <bottom style="thin">
        <color rgb="FFEBF0F9"/>
      </bottom>
      <diagonal/>
    </border>
    <border>
      <left/>
      <right/>
      <top style="thin">
        <color rgb="FFEBF0F9"/>
      </top>
      <bottom style="thin">
        <color rgb="FFEBF0F9"/>
      </bottom>
      <diagonal/>
    </border>
    <border>
      <left/>
      <right style="thin">
        <color rgb="FFEBF0F9"/>
      </right>
      <top style="thin">
        <color rgb="FFEBF0F9"/>
      </top>
      <bottom style="thin">
        <color rgb="FFEBF0F9"/>
      </bottom>
      <diagonal/>
    </border>
    <border>
      <left/>
      <right/>
      <top/>
      <bottom style="thin">
        <color rgb="FFEBF0F9"/>
      </bottom>
      <diagonal/>
    </border>
    <border>
      <left style="hair">
        <color theme="0" tint="-0.14990691854609822"/>
      </left>
      <right style="thin">
        <color theme="0" tint="-0.1498764000366222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rgb="FFEBF0F9"/>
      </left>
      <right/>
      <top style="thin">
        <color rgb="FFEBF0F9"/>
      </top>
      <bottom/>
      <diagonal/>
    </border>
    <border>
      <left/>
      <right/>
      <top style="thin">
        <color rgb="FFEBF0F9"/>
      </top>
      <bottom/>
      <diagonal/>
    </border>
    <border>
      <left/>
      <right style="thin">
        <color rgb="FFEBF0F9"/>
      </right>
      <top style="thin">
        <color rgb="FFEBF0F9"/>
      </top>
      <bottom/>
      <diagonal/>
    </border>
    <border>
      <left style="thin">
        <color rgb="FFEBF0F9"/>
      </left>
      <right/>
      <top/>
      <bottom style="thin">
        <color rgb="FFEBF0F9"/>
      </bottom>
      <diagonal/>
    </border>
    <border>
      <left/>
      <right style="thin">
        <color rgb="FFEBF0F9"/>
      </right>
      <top/>
      <bottom style="thin">
        <color rgb="FFEBF0F9"/>
      </bottom>
      <diagonal/>
    </border>
    <border>
      <left style="thin">
        <color rgb="FFEBF0F9"/>
      </left>
      <right/>
      <top/>
      <bottom/>
      <diagonal/>
    </border>
    <border>
      <left/>
      <right style="thin">
        <color rgb="FFEBF0F9"/>
      </right>
      <top/>
      <bottom/>
      <diagonal/>
    </border>
    <border>
      <left style="hair">
        <color theme="0" tint="-0.14990691854609822"/>
      </left>
      <right style="thin">
        <color theme="0" tint="-0.1498764000366222"/>
      </right>
      <top style="hair">
        <color theme="0" tint="-0.14990691854609822"/>
      </top>
      <bottom/>
      <diagonal/>
    </border>
    <border>
      <left style="hair">
        <color theme="0" tint="-0.14990691854609822"/>
      </left>
      <right style="thin">
        <color theme="0" tint="-0.1498764000366222"/>
      </right>
      <top/>
      <bottom style="thin">
        <color theme="0" tint="-0.14990691854609822"/>
      </bottom>
      <diagonal/>
    </border>
    <border>
      <left/>
      <right style="dashed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theme="0" tint="-0.14990691854609822"/>
      </left>
      <right style="hair">
        <color theme="0" tint="-0.14990691854609822"/>
      </right>
      <top/>
      <bottom style="hair">
        <color theme="0" tint="-0.14990691854609822"/>
      </bottom>
      <diagonal/>
    </border>
    <border>
      <left style="hair">
        <color theme="0" tint="-0.14990691854609822"/>
      </left>
      <right style="thin">
        <color theme="0" tint="-0.1498764000366222"/>
      </right>
      <top style="thin">
        <color theme="0" tint="-0.14990691854609822"/>
      </top>
      <bottom style="hair">
        <color theme="0" tint="-0.14996795556505021"/>
      </bottom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hair">
        <color theme="0" tint="-0.14990691854609822"/>
      </bottom>
      <diagonal/>
    </border>
    <border>
      <left/>
      <right/>
      <top/>
      <bottom style="thin">
        <color theme="0" tint="-0.14990691854609822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7" xfId="0" applyFont="1" applyBorder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locked="0" hidden="1"/>
    </xf>
    <xf numFmtId="0" fontId="8" fillId="0" borderId="8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14" xfId="0" applyFont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8" fillId="0" borderId="17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0" fontId="13" fillId="0" borderId="15" xfId="0" applyFont="1" applyBorder="1" applyAlignment="1" applyProtection="1">
      <alignment vertical="center" wrapText="1"/>
      <protection hidden="1"/>
    </xf>
    <xf numFmtId="0" fontId="13" fillId="0" borderId="16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20" xfId="0" applyFont="1" applyBorder="1" applyAlignment="1" applyProtection="1">
      <alignment vertical="center" wrapText="1"/>
      <protection hidden="1"/>
    </xf>
    <xf numFmtId="0" fontId="13" fillId="0" borderId="17" xfId="0" applyFont="1" applyBorder="1" applyAlignment="1" applyProtection="1">
      <alignment vertical="center" wrapText="1"/>
      <protection hidden="1"/>
    </xf>
    <xf numFmtId="0" fontId="13" fillId="0" borderId="11" xfId="0" applyFont="1" applyBorder="1" applyAlignment="1" applyProtection="1">
      <alignment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top"/>
      <protection hidden="1"/>
    </xf>
    <xf numFmtId="0" fontId="9" fillId="0" borderId="19" xfId="0" applyFont="1" applyBorder="1" applyAlignment="1" applyProtection="1">
      <alignment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9" fillId="0" borderId="20" xfId="0" applyFont="1" applyBorder="1" applyAlignment="1" applyProtection="1">
      <alignment vertical="center" wrapText="1"/>
      <protection hidden="1"/>
    </xf>
    <xf numFmtId="0" fontId="9" fillId="0" borderId="17" xfId="0" applyFont="1" applyBorder="1" applyAlignment="1" applyProtection="1">
      <alignment vertical="center" wrapText="1"/>
      <protection hidden="1"/>
    </xf>
    <xf numFmtId="0" fontId="9" fillId="0" borderId="11" xfId="0" applyFont="1" applyBorder="1" applyAlignment="1" applyProtection="1">
      <alignment vertical="center" wrapText="1"/>
      <protection hidden="1"/>
    </xf>
    <xf numFmtId="0" fontId="9" fillId="0" borderId="18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top"/>
      <protection hidden="1"/>
    </xf>
    <xf numFmtId="0" fontId="10" fillId="0" borderId="13" xfId="0" applyFont="1" applyBorder="1" applyProtection="1">
      <protection hidden="1"/>
    </xf>
    <xf numFmtId="0" fontId="17" fillId="0" borderId="0" xfId="0" applyFont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9" fillId="5" borderId="1" xfId="0" applyFont="1" applyFill="1" applyBorder="1" applyAlignment="1" applyProtection="1">
      <alignment horizontal="center" vertical="center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3" fontId="21" fillId="3" borderId="3" xfId="0" applyNumberFormat="1" applyFont="1" applyFill="1" applyBorder="1" applyProtection="1">
      <protection locked="0" hidden="1"/>
    </xf>
    <xf numFmtId="10" fontId="21" fillId="5" borderId="3" xfId="0" applyNumberFormat="1" applyFont="1" applyFill="1" applyBorder="1" applyAlignment="1" applyProtection="1">
      <alignment horizontal="center"/>
      <protection hidden="1"/>
    </xf>
    <xf numFmtId="3" fontId="22" fillId="5" borderId="3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4" fillId="5" borderId="26" xfId="0" applyFont="1" applyFill="1" applyBorder="1" applyAlignment="1" applyProtection="1">
      <alignment horizontal="center" vertical="top" wrapText="1"/>
      <protection hidden="1"/>
    </xf>
    <xf numFmtId="0" fontId="26" fillId="2" borderId="25" xfId="0" applyFont="1" applyFill="1" applyBorder="1" applyAlignment="1" applyProtection="1">
      <alignment horizontal="center" vertical="center"/>
      <protection hidden="1"/>
    </xf>
    <xf numFmtId="0" fontId="26" fillId="2" borderId="1" xfId="0" applyFont="1" applyFill="1" applyBorder="1" applyAlignment="1" applyProtection="1">
      <alignment horizontal="center" vertical="center"/>
      <protection hidden="1"/>
    </xf>
    <xf numFmtId="0" fontId="18" fillId="5" borderId="28" xfId="0" applyFont="1" applyFill="1" applyBorder="1" applyAlignment="1" applyProtection="1">
      <alignment vertical="center" wrapText="1"/>
      <protection hidden="1"/>
    </xf>
    <xf numFmtId="0" fontId="27" fillId="5" borderId="28" xfId="0" applyFont="1" applyFill="1" applyBorder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5" fillId="0" borderId="0" xfId="0" applyFont="1" applyAlignment="1">
      <alignment horizontal="center"/>
    </xf>
    <xf numFmtId="0" fontId="4" fillId="0" borderId="29" xfId="0" applyFont="1" applyBorder="1" applyAlignment="1" applyProtection="1">
      <alignment horizontal="center"/>
      <protection hidden="1"/>
    </xf>
    <xf numFmtId="0" fontId="25" fillId="0" borderId="29" xfId="0" applyFont="1" applyBorder="1" applyAlignment="1">
      <alignment horizontal="center"/>
    </xf>
    <xf numFmtId="3" fontId="33" fillId="5" borderId="3" xfId="0" applyNumberFormat="1" applyFont="1" applyFill="1" applyBorder="1" applyProtection="1">
      <protection hidden="1"/>
    </xf>
    <xf numFmtId="3" fontId="34" fillId="5" borderId="3" xfId="0" applyNumberFormat="1" applyFont="1" applyFill="1" applyBorder="1" applyProtection="1">
      <protection hidden="1"/>
    </xf>
    <xf numFmtId="0" fontId="34" fillId="5" borderId="3" xfId="0" applyFont="1" applyFill="1" applyBorder="1" applyProtection="1">
      <protection hidden="1"/>
    </xf>
    <xf numFmtId="0" fontId="35" fillId="4" borderId="3" xfId="0" applyFont="1" applyFill="1" applyBorder="1" applyProtection="1"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36" fillId="5" borderId="2" xfId="0" applyFont="1" applyFill="1" applyBorder="1" applyAlignment="1" applyProtection="1">
      <alignment horizontal="center" vertical="center" textRotation="255"/>
      <protection hidden="1"/>
    </xf>
    <xf numFmtId="0" fontId="28" fillId="0" borderId="0" xfId="0" applyFont="1" applyAlignment="1" applyProtection="1">
      <alignment horizontal="center"/>
      <protection hidden="1"/>
    </xf>
    <xf numFmtId="0" fontId="28" fillId="0" borderId="23" xfId="0" applyFont="1" applyBorder="1" applyAlignment="1" applyProtection="1">
      <alignment horizontal="center"/>
      <protection hidden="1"/>
    </xf>
    <xf numFmtId="49" fontId="5" fillId="7" borderId="6" xfId="0" applyNumberFormat="1" applyFont="1" applyFill="1" applyBorder="1" applyAlignment="1" applyProtection="1">
      <alignment horizontal="center" vertical="center"/>
      <protection hidden="1"/>
    </xf>
    <xf numFmtId="49" fontId="5" fillId="7" borderId="4" xfId="0" applyNumberFormat="1" applyFont="1" applyFill="1" applyBorder="1" applyAlignment="1" applyProtection="1">
      <alignment horizontal="center" vertical="center"/>
      <protection hidden="1"/>
    </xf>
    <xf numFmtId="49" fontId="5" fillId="7" borderId="5" xfId="0" applyNumberFormat="1" applyFont="1" applyFill="1" applyBorder="1" applyAlignment="1" applyProtection="1">
      <alignment horizontal="center" vertical="center"/>
      <protection hidden="1"/>
    </xf>
    <xf numFmtId="0" fontId="31" fillId="6" borderId="21" xfId="0" applyFont="1" applyFill="1" applyBorder="1" applyAlignment="1" applyProtection="1">
      <alignment horizontal="left" vertical="top" textRotation="45" wrapText="1"/>
      <protection hidden="1"/>
    </xf>
    <xf numFmtId="0" fontId="31" fillId="6" borderId="12" xfId="0" applyFont="1" applyFill="1" applyBorder="1" applyAlignment="1" applyProtection="1">
      <alignment horizontal="left" vertical="top" textRotation="45" wrapText="1"/>
      <protection hidden="1"/>
    </xf>
    <xf numFmtId="0" fontId="31" fillId="6" borderId="22" xfId="0" applyFont="1" applyFill="1" applyBorder="1" applyAlignment="1" applyProtection="1">
      <alignment horizontal="left" vertical="top" textRotation="45" wrapText="1"/>
      <protection hidden="1"/>
    </xf>
    <xf numFmtId="0" fontId="32" fillId="6" borderId="12" xfId="0" applyFont="1" applyFill="1" applyBorder="1" applyAlignment="1" applyProtection="1">
      <alignment horizontal="center" vertical="center" textRotation="45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5" fillId="7" borderId="27" xfId="0" applyFont="1" applyFill="1" applyBorder="1" applyAlignment="1" applyProtection="1">
      <alignment horizontal="center" vertical="center"/>
      <protection hidden="1"/>
    </xf>
    <xf numFmtId="0" fontId="5" fillId="7" borderId="24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wrapText="1"/>
      <protection hidden="1"/>
    </xf>
    <xf numFmtId="0" fontId="16" fillId="7" borderId="24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">
    <dxf>
      <font>
        <b/>
        <i val="0"/>
        <color theme="1"/>
      </font>
      <fill>
        <patternFill>
          <bgColor theme="5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70C0"/>
      <color rgb="FF0066FF"/>
      <color rgb="FFE7E6E6"/>
      <color rgb="FFFFFFFF"/>
      <color rgb="FFCBA9E5"/>
      <color rgb="FFFFCC99"/>
      <color rgb="FFBDEEFF"/>
      <color rgb="FFFFFFD2"/>
      <color rgb="FFBCD6EE"/>
      <color rgb="FFF6F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B$5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</xdr:row>
      <xdr:rowOff>381000</xdr:rowOff>
    </xdr:from>
    <xdr:to>
      <xdr:col>11</xdr:col>
      <xdr:colOff>628650</xdr:colOff>
      <xdr:row>7</xdr:row>
      <xdr:rowOff>133350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286750" y="1733550"/>
          <a:ext cx="3200400" cy="7239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4- </a:t>
          </a:r>
          <a:r>
            <a:rPr lang="tr-TR" sz="800" b="0" i="1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"2019" veya "2019 ve 2018 yılları için giriş yapınız"</a:t>
          </a:r>
          <a:r>
            <a:rPr lang="tr-TR" sz="800" b="0" i="1" u="none" strike="noStrike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 </a:t>
          </a:r>
          <a:r>
            <a:rPr lang="tr-TR" sz="800" b="0" i="1" u="none" strike="noStrike">
              <a:solidFill>
                <a:srgbClr val="FF0000"/>
              </a:solidFill>
              <a:latin typeface="+mn-lt"/>
              <a:ea typeface="+mn-ea"/>
              <a:cs typeface="+mn-cs"/>
            </a:rPr>
            <a:t>Uyarısı geldi ise 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giriş yapılması istenen yıl/yıllar için tutar sütununa  alış, satış, hizmet gayrisafi</a:t>
          </a:r>
          <a:r>
            <a:rPr lang="tr-TR" sz="8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h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asılatı tutarlarını giriniz. </a:t>
          </a:r>
        </a:p>
        <a:p>
          <a:pPr algn="ctr"/>
          <a:r>
            <a:rPr lang="tr-TR" sz="800" b="1" i="1" u="sng" strike="noStrike">
              <a:solidFill>
                <a:srgbClr val="0066FF"/>
              </a:solidFill>
              <a:latin typeface="+mn-lt"/>
              <a:ea typeface="+mn-ea"/>
              <a:cs typeface="+mn-cs"/>
            </a:rPr>
            <a:t>(2021 yılı için Sınıf ve Defter Tutma Esası belirlenmiştir.</a:t>
          </a:r>
          <a:r>
            <a:rPr lang="tr-TR" sz="800" b="1" i="1" u="sng">
              <a:solidFill>
                <a:srgbClr val="0066FF"/>
              </a:solidFill>
              <a:latin typeface="+mn-lt"/>
            </a:rPr>
            <a:t>)</a:t>
          </a:r>
          <a:endParaRPr lang="tr-TR" sz="800" b="1" i="1" u="sng" baseline="0">
            <a:solidFill>
              <a:srgbClr val="0066FF"/>
            </a:solidFill>
            <a:latin typeface="+mn-lt"/>
          </a:endParaRPr>
        </a:p>
        <a:p>
          <a:pPr algn="ctr"/>
          <a:r>
            <a:rPr lang="tr-TR" sz="800" b="0" i="1" u="sng" baseline="0">
              <a:solidFill>
                <a:srgbClr val="0066FF"/>
              </a:solidFill>
              <a:latin typeface="+mn-lt"/>
            </a:rPr>
            <a:t> </a:t>
          </a:r>
        </a:p>
      </xdr:txBody>
    </xdr:sp>
    <xdr:clientData/>
  </xdr:twoCellAnchor>
  <xdr:twoCellAnchor>
    <xdr:from>
      <xdr:col>7</xdr:col>
      <xdr:colOff>38100</xdr:colOff>
      <xdr:row>0</xdr:row>
      <xdr:rowOff>19050</xdr:rowOff>
    </xdr:from>
    <xdr:to>
      <xdr:col>12</xdr:col>
      <xdr:colOff>3600</xdr:colOff>
      <xdr:row>0</xdr:row>
      <xdr:rowOff>581025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172450" y="19050"/>
          <a:ext cx="3204000" cy="56197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rgbClr val="FF0000"/>
              </a:solidFill>
              <a:latin typeface="+mn-lt"/>
            </a:rPr>
            <a:t>İŞLEM ADIMLARI</a:t>
          </a:r>
        </a:p>
      </xdr:txBody>
    </xdr:sp>
    <xdr:clientData/>
  </xdr:twoCellAnchor>
  <xdr:twoCellAnchor>
    <xdr:from>
      <xdr:col>7</xdr:col>
      <xdr:colOff>34500</xdr:colOff>
      <xdr:row>7</xdr:row>
      <xdr:rowOff>161924</xdr:rowOff>
    </xdr:from>
    <xdr:to>
      <xdr:col>12</xdr:col>
      <xdr:colOff>0</xdr:colOff>
      <xdr:row>8</xdr:row>
      <xdr:rowOff>210373</xdr:rowOff>
    </xdr:to>
    <xdr:sp macro="" textlink="">
      <xdr:nvSpPr>
        <xdr:cNvPr id="10" name="9 Metin kutusu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302200" y="2486024"/>
          <a:ext cx="3204000" cy="410399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chemeClr val="tx1">
                  <a:lumMod val="95000"/>
                  <a:lumOff val="5000"/>
                </a:schemeClr>
              </a:solidFill>
              <a:latin typeface="Calibri" pitchFamily="34" charset="0"/>
            </a:rPr>
            <a:t>AÇIKLAMALAR</a:t>
          </a:r>
        </a:p>
      </xdr:txBody>
    </xdr:sp>
    <xdr:clientData/>
  </xdr:twoCellAnchor>
  <xdr:twoCellAnchor>
    <xdr:from>
      <xdr:col>7</xdr:col>
      <xdr:colOff>19050</xdr:colOff>
      <xdr:row>8</xdr:row>
      <xdr:rowOff>247649</xdr:rowOff>
    </xdr:from>
    <xdr:to>
      <xdr:col>11</xdr:col>
      <xdr:colOff>632250</xdr:colOff>
      <xdr:row>11</xdr:row>
      <xdr:rowOff>342900</xdr:rowOff>
    </xdr:to>
    <xdr:sp macro="" textlink="">
      <xdr:nvSpPr>
        <xdr:cNvPr id="11" name="10 Metin kutusu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286750" y="2933699"/>
          <a:ext cx="3204000" cy="1181101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900" b="1" i="1" kern="0" spc="0" baseline="0">
              <a:solidFill>
                <a:srgbClr val="FF0000"/>
              </a:solidFill>
              <a:latin typeface="+mn-lt"/>
            </a:rPr>
            <a:t>Bilanço Esasından İşletme Hesabına Geçiş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i="1" baseline="0">
              <a:solidFill>
                <a:schemeClr val="tx1"/>
              </a:solidFill>
              <a:latin typeface="+mn-lt"/>
            </a:rPr>
            <a:t>Son dönem iş hacminin % 20'yi aşan bir nispette düşük olması veya arka arkaya son üç dönem iş hacminin % 20'ye kadar düşüklük göstermesi halinde işletme hesabı esasına göre defter tutulması mümkün bulunmaktadır.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(Bilanço esasından işletme hesabına geçiş ihtiyari olup isteyen mükellefler bilanço esasına göre defter tutmaya devam edebilirler.)</a:t>
          </a:r>
        </a:p>
      </xdr:txBody>
    </xdr:sp>
    <xdr:clientData/>
  </xdr:twoCellAnchor>
  <xdr:twoCellAnchor>
    <xdr:from>
      <xdr:col>7</xdr:col>
      <xdr:colOff>24975</xdr:colOff>
      <xdr:row>12</xdr:row>
      <xdr:rowOff>19049</xdr:rowOff>
    </xdr:from>
    <xdr:to>
      <xdr:col>11</xdr:col>
      <xdr:colOff>638175</xdr:colOff>
      <xdr:row>14</xdr:row>
      <xdr:rowOff>180974</xdr:rowOff>
    </xdr:to>
    <xdr:sp macro="" textlink="">
      <xdr:nvSpPr>
        <xdr:cNvPr id="13" name="12 Metin kutusu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292675" y="4152899"/>
          <a:ext cx="3204000" cy="88582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900" b="1" i="1" kern="0" spc="0" baseline="0">
              <a:solidFill>
                <a:srgbClr val="FF0000"/>
              </a:solidFill>
              <a:latin typeface="+mn-lt"/>
            </a:rPr>
            <a:t>İşletme Hesabı Esasından Bilanço Esasına Geçiş 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kern="0" spc="0" baseline="0">
              <a:solidFill>
                <a:schemeClr val="tx1"/>
              </a:solidFill>
              <a:latin typeface="+mn-lt"/>
            </a:rPr>
            <a:t>Son dönem iş hacminin % 20'yi aşan bir nispette fazla olması veya arka arkaya son iki dönemin iş hacminin % 20'ye kadar bir fazlalık göstermesi halinde bilanço esasına göre defter tutulması zorunludur.</a:t>
          </a:r>
          <a:endParaRPr lang="tr-TR" sz="800" b="0" i="1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7</xdr:col>
      <xdr:colOff>19050</xdr:colOff>
      <xdr:row>14</xdr:row>
      <xdr:rowOff>190498</xdr:rowOff>
    </xdr:from>
    <xdr:to>
      <xdr:col>11</xdr:col>
      <xdr:colOff>632250</xdr:colOff>
      <xdr:row>20</xdr:row>
      <xdr:rowOff>333375</xdr:rowOff>
    </xdr:to>
    <xdr:sp macro="" textlink="">
      <xdr:nvSpPr>
        <xdr:cNvPr id="14" name="13 Metin kutusu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286750" y="5048248"/>
          <a:ext cx="3204000" cy="2314577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Mal alım satımı ile hizmet ifasının birlikte yapılması halinde; hesaplamada alım satım dışındaki işlere  ait gayrisafi iş hasılatının beş katı ile yıllık satış tutarının toplamı dikkate alınır. </a:t>
          </a:r>
        </a:p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Yeniden işe başlayan tacirler, iş hacimlerine göre sınıflandırılıncaya kadar ikinci sınıf tüccar gibi işletme defteri tutabilirler.</a:t>
          </a:r>
        </a:p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Satışlardan iade edilen tutarlar yıllık iş hacminin hesabında dikkate alınmaz. (Mal iadeleri sonrasında kalan tutarın değil düzenlenen toplam fatura tutarının  dikkate alınması gerekmektedir.)</a:t>
          </a:r>
        </a:p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</a:t>
          </a:r>
          <a:r>
            <a:rPr lang="tr-TR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Yıllık iş hacminin hesabında amortismana tabi iktisadi kıymetleri</a:t>
          </a:r>
          <a:endParaRPr lang="tr-TR" sz="800">
            <a:effectLst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</a:rPr>
            <a:t>alımına ve satımına ilişkin tutarlar dikkate alınmaz.</a:t>
          </a:r>
        </a:p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  <a:sym typeface="Wingdings 2" panose="05020102010507070707" pitchFamily="18" charset="2"/>
            </a:rPr>
            <a:t> </a:t>
          </a:r>
          <a:r>
            <a:rPr lang="tr-TR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Bilanço esasına göre defter tutulması gerektiği halde işletme</a:t>
          </a:r>
        </a:p>
        <a:p>
          <a:pPr algn="l"/>
          <a:r>
            <a:rPr lang="tr-TR" sz="8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hesabı esasına göre defter tutulması re'sen takdir nedenidir.</a:t>
          </a:r>
        </a:p>
        <a:p>
          <a:pPr algn="l"/>
          <a:endParaRPr lang="tr-TR" sz="600" b="0" i="1" baseline="0">
            <a:solidFill>
              <a:schemeClr val="tx1"/>
            </a:solidFill>
            <a:latin typeface="+mn-lt"/>
          </a:endParaRPr>
        </a:p>
      </xdr:txBody>
    </xdr:sp>
    <xdr:clientData/>
  </xdr:twoCellAnchor>
  <xdr:oneCellAnchor>
    <xdr:from>
      <xdr:col>11</xdr:col>
      <xdr:colOff>342900</xdr:colOff>
      <xdr:row>21</xdr:row>
      <xdr:rowOff>190500</xdr:rowOff>
    </xdr:from>
    <xdr:ext cx="184731" cy="264560"/>
    <xdr:sp macro="" textlink="">
      <xdr:nvSpPr>
        <xdr:cNvPr id="16" name="15 Metin kutusu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068050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371475</xdr:colOff>
      <xdr:row>20</xdr:row>
      <xdr:rowOff>352425</xdr:rowOff>
    </xdr:from>
    <xdr:to>
      <xdr:col>11</xdr:col>
      <xdr:colOff>619125</xdr:colOff>
      <xdr:row>22</xdr:row>
      <xdr:rowOff>9526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258175" y="7381875"/>
          <a:ext cx="3219450" cy="381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900" b="0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ASMMMO - </a:t>
          </a:r>
          <a:r>
            <a:rPr lang="tr-TR" sz="900" b="0" i="0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Aralık / 2020 - D.Y</a:t>
          </a:r>
          <a:r>
            <a:rPr lang="tr-TR" sz="900" b="0" baseline="0">
              <a:solidFill>
                <a:schemeClr val="bg2">
                  <a:lumMod val="25000"/>
                </a:schemeClr>
              </a:solidFill>
              <a:latin typeface="Arial" pitchFamily="34" charset="0"/>
              <a:cs typeface="Arial" pitchFamily="34" charset="0"/>
            </a:rPr>
            <a:t>.</a:t>
          </a:r>
          <a:endParaRPr lang="tr-TR" sz="900" b="0">
            <a:solidFill>
              <a:schemeClr val="bg2">
                <a:lumMod val="25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13350</xdr:colOff>
      <xdr:row>0</xdr:row>
      <xdr:rowOff>38100</xdr:rowOff>
    </xdr:from>
    <xdr:to>
      <xdr:col>6</xdr:col>
      <xdr:colOff>0</xdr:colOff>
      <xdr:row>1</xdr:row>
      <xdr:rowOff>0</xdr:rowOff>
    </xdr:to>
    <xdr:sp macro="" textlink="">
      <xdr:nvSpPr>
        <xdr:cNvPr id="17" name="16 Metin kutusu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350" y="38100"/>
          <a:ext cx="7740000" cy="609600"/>
        </a:xfrm>
        <a:prstGeom prst="rect">
          <a:avLst/>
        </a:prstGeom>
        <a:solidFill>
          <a:schemeClr val="bg2"/>
        </a:solidFill>
        <a:ln>
          <a:noFill/>
        </a:ln>
        <a:effectLst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tr-TR" sz="2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 </a:t>
          </a:r>
          <a:r>
            <a:rPr lang="tr-TR" sz="18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DEFTER TUTMA HADLERİ / SINIF DEĞİŞTİRME - 2021</a:t>
          </a:r>
        </a:p>
      </xdr:txBody>
    </xdr:sp>
    <xdr:clientData/>
  </xdr:twoCellAnchor>
  <xdr:twoCellAnchor editAs="oneCell">
    <xdr:from>
      <xdr:col>0</xdr:col>
      <xdr:colOff>95251</xdr:colOff>
      <xdr:row>0</xdr:row>
      <xdr:rowOff>76200</xdr:rowOff>
    </xdr:from>
    <xdr:to>
      <xdr:col>0</xdr:col>
      <xdr:colOff>485250</xdr:colOff>
      <xdr:row>0</xdr:row>
      <xdr:rowOff>616200</xdr:rowOff>
    </xdr:to>
    <xdr:pic>
      <xdr:nvPicPr>
        <xdr:cNvPr id="20" name="19 Resim" descr="ASMMMO-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76200"/>
          <a:ext cx="389999" cy="540000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0</xdr:row>
      <xdr:rowOff>619126</xdr:rowOff>
    </xdr:from>
    <xdr:to>
      <xdr:col>12</xdr:col>
      <xdr:colOff>0</xdr:colOff>
      <xdr:row>4</xdr:row>
      <xdr:rowOff>342900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305800" y="619126"/>
          <a:ext cx="3200400" cy="1076324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endParaRPr lang="tr-TR" sz="75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1- 2020 faaliyet döneminde bulunduğunuz sınıfı seçiniz.</a:t>
          </a:r>
          <a:endParaRPr lang="tr-TR" sz="800"/>
        </a:p>
        <a:p>
          <a:pPr fontAlgn="base"/>
          <a:endParaRPr lang="tr-TR" sz="6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2- 2020 faaliyet dönemi sonu itibariyle alış, satış, hizmet gayrisafi hasılat tutarlarını giriniz. </a:t>
          </a:r>
          <a:endParaRPr lang="tr-TR" sz="800"/>
        </a:p>
        <a:p>
          <a:pPr fontAlgn="base"/>
          <a:endParaRPr lang="tr-TR" sz="6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3- </a:t>
          </a:r>
          <a:r>
            <a:rPr lang="tr-TR" sz="80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"2019" veya "2019 ve 2018" yılları için giriş yapınız" </a:t>
          </a:r>
          <a:r>
            <a:rPr lang="tr-TR" sz="800" i="1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uyarısı gelmedi ise</a:t>
          </a:r>
        </a:p>
        <a:p>
          <a:pPr algn="ctr"/>
          <a:r>
            <a:rPr lang="tr-TR" sz="800" i="1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r>
            <a:rPr lang="tr-TR" sz="800" b="1" i="1" u="sng" baseline="0">
              <a:solidFill>
                <a:srgbClr val="0066FF"/>
              </a:solidFill>
              <a:latin typeface="+mn-lt"/>
              <a:ea typeface="+mn-ea"/>
              <a:cs typeface="+mn-cs"/>
            </a:rPr>
            <a:t>(2021 yılı için Sınıf ve Defter Tutma  Esası belirlenmiştir.) </a:t>
          </a:r>
        </a:p>
        <a:p>
          <a:pPr algn="ctr"/>
          <a:r>
            <a:rPr lang="tr-TR" sz="800" b="0" i="1" u="sng" baseline="0">
              <a:solidFill>
                <a:srgbClr val="0066FF"/>
              </a:solidFill>
              <a:latin typeface="+mn-lt"/>
              <a:ea typeface="+mn-ea"/>
              <a:cs typeface="+mn-cs"/>
            </a:rPr>
            <a:t> </a:t>
          </a:r>
          <a:endParaRPr lang="tr-TR" sz="800" b="0" u="sng">
            <a:solidFill>
              <a:srgbClr val="0066FF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38099</xdr:rowOff>
    </xdr:from>
    <xdr:to>
      <xdr:col>4</xdr:col>
      <xdr:colOff>1237650</xdr:colOff>
      <xdr:row>12</xdr:row>
      <xdr:rowOff>14549</xdr:rowOff>
    </xdr:to>
    <xdr:sp macro="" textlink="">
      <xdr:nvSpPr>
        <xdr:cNvPr id="15" name="14 Metin kutusu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3762374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  <a:sym typeface="Symbol"/>
            </a:rPr>
            <a:t> </a:t>
          </a:r>
          <a:endParaRPr lang="tr-TR" sz="75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28576</xdr:rowOff>
    </xdr:from>
    <xdr:to>
      <xdr:col>4</xdr:col>
      <xdr:colOff>1237650</xdr:colOff>
      <xdr:row>17</xdr:row>
      <xdr:rowOff>5026</xdr:rowOff>
    </xdr:to>
    <xdr:sp macro="" textlink="">
      <xdr:nvSpPr>
        <xdr:cNvPr id="21" name="20 Metin kutusu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0" y="5562601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28574</xdr:rowOff>
    </xdr:from>
    <xdr:to>
      <xdr:col>5</xdr:col>
      <xdr:colOff>2171700</xdr:colOff>
      <xdr:row>22</xdr:row>
      <xdr:rowOff>5024</xdr:rowOff>
    </xdr:to>
    <xdr:sp macro="" textlink="">
      <xdr:nvSpPr>
        <xdr:cNvPr id="22" name="21 Metin kutusu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0" y="7191374"/>
          <a:ext cx="7743825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750" b="0" i="1" u="none" strike="noStrike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oneCellAnchor>
    <xdr:from>
      <xdr:col>4</xdr:col>
      <xdr:colOff>1247774</xdr:colOff>
      <xdr:row>6</xdr:row>
      <xdr:rowOff>28574</xdr:rowOff>
    </xdr:from>
    <xdr:ext cx="2181225" cy="419101"/>
    <xdr:sp macro="" textlink="">
      <xdr:nvSpPr>
        <xdr:cNvPr id="23" name="22 Dikdörtge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572124" y="1847849"/>
          <a:ext cx="2181225" cy="419101"/>
        </a:xfrm>
        <a:prstGeom prst="rect">
          <a:avLst/>
        </a:prstGeom>
        <a:noFill/>
      </xdr:spPr>
      <xdr:txBody>
        <a:bodyPr wrap="square" lIns="91440" tIns="45720" rIns="91440" bIns="45720" anchor="t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endParaRPr lang="tr-TR" sz="1300" b="1" cap="none" spc="0">
            <a:ln/>
            <a:solidFill>
              <a:schemeClr val="accent5"/>
            </a:solidFill>
            <a:effectLst/>
          </a:endParaRPr>
        </a:p>
      </xdr:txBody>
    </xdr:sp>
    <xdr:clientData/>
  </xdr:oneCellAnchor>
  <xdr:twoCellAnchor>
    <xdr:from>
      <xdr:col>5</xdr:col>
      <xdr:colOff>19049</xdr:colOff>
      <xdr:row>5</xdr:row>
      <xdr:rowOff>104775</xdr:rowOff>
    </xdr:from>
    <xdr:to>
      <xdr:col>6</xdr:col>
      <xdr:colOff>0</xdr:colOff>
      <xdr:row>7</xdr:row>
      <xdr:rowOff>9525</xdr:rowOff>
    </xdr:to>
    <xdr:sp macro="" textlink="">
      <xdr:nvSpPr>
        <xdr:cNvPr id="25" name="24 Metin kutusu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591174" y="1809750"/>
          <a:ext cx="2162176" cy="476250"/>
        </a:xfrm>
        <a:prstGeom prst="rect">
          <a:avLst/>
        </a:prstGeom>
        <a:solidFill>
          <a:schemeClr val="bg2"/>
        </a:solidFill>
        <a:ln>
          <a:noFill/>
        </a:ln>
        <a:effectLst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tr-TR" sz="1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2021</a:t>
          </a:r>
        </a:p>
        <a:p>
          <a:pPr algn="ctr"/>
          <a:r>
            <a:rPr lang="tr-TR" sz="1000" b="1" i="0" cap="none" spc="0" baseline="0">
              <a:ln/>
              <a:solidFill>
                <a:srgbClr val="0070C0"/>
              </a:solidFill>
              <a:effectLst/>
              <a:latin typeface="Arial Black" pitchFamily="34" charset="0"/>
              <a:ea typeface="+mn-ea"/>
              <a:cs typeface="+mn-cs"/>
            </a:rPr>
            <a:t>FAALİYET DÖNEMİNDE</a:t>
          </a:r>
        </a:p>
      </xdr:txBody>
    </xdr:sp>
    <xdr:clientData/>
  </xdr:twoCellAnchor>
  <xdr:oneCellAnchor>
    <xdr:from>
      <xdr:col>0</xdr:col>
      <xdr:colOff>71692</xdr:colOff>
      <xdr:row>1</xdr:row>
      <xdr:rowOff>0</xdr:rowOff>
    </xdr:from>
    <xdr:ext cx="7815008" cy="292984"/>
    <xdr:sp macro="" textlink="">
      <xdr:nvSpPr>
        <xdr:cNvPr id="24" name="23 Dikdört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1692" y="647700"/>
          <a:ext cx="7815008" cy="292984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tr-TR" sz="1400" b="1" cap="none" spc="0">
              <a:ln w="1905"/>
              <a:solidFill>
                <a:schemeClr val="accent2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(</a:t>
          </a:r>
          <a:r>
            <a:rPr lang="tr-TR" sz="1400" b="1" cap="none" spc="0" baseline="0">
              <a:ln w="1905"/>
              <a:solidFill>
                <a:schemeClr val="accent2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SINIF / DEFTER TUTMA ESASI BELİRLEME)</a:t>
          </a:r>
          <a:r>
            <a:rPr lang="tr-TR" sz="1400" b="1" cap="none" spc="0">
              <a:ln w="1905"/>
              <a:solidFill>
                <a:schemeClr val="accent2">
                  <a:lumMod val="75000"/>
                </a:schemeClr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3</xdr:row>
          <xdr:rowOff>381000</xdr:rowOff>
        </xdr:from>
        <xdr:to>
          <xdr:col>2</xdr:col>
          <xdr:colOff>923925</xdr:colOff>
          <xdr:row>4</xdr:row>
          <xdr:rowOff>371475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1">
              <a:gsLst>
                <a:gs pos="0">
                  <a:srgbClr val="C0C0C0" mc:Ignorable="a14" a14:legacySpreadsheetColorIndex="22">
                    <a:alpha val="60001"/>
                  </a:srgbClr>
                </a:gs>
                <a:gs pos="50000">
                  <a:srgbClr val="FFFFFF" mc:Ignorable="a14" a14:legacySpreadsheetColorIndex="9">
                    <a:alpha val="60001"/>
                  </a:srgbClr>
                </a:gs>
                <a:gs pos="100000">
                  <a:srgbClr val="C0C0C0" mc:Ignorable="a14" a14:legacySpreadsheetColorIndex="22">
                    <a:alpha val="60001"/>
                  </a:srgbClr>
                </a:gs>
              </a:gsLst>
              <a:lin ang="5400000" scaled="1"/>
            </a:gra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II.Sınıf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</xdr:row>
          <xdr:rowOff>0</xdr:rowOff>
        </xdr:from>
        <xdr:to>
          <xdr:col>1</xdr:col>
          <xdr:colOff>914400</xdr:colOff>
          <xdr:row>4</xdr:row>
          <xdr:rowOff>371475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1">
              <a:gsLst>
                <a:gs pos="0">
                  <a:srgbClr val="C0C0C0" mc:Ignorable="a14" a14:legacySpreadsheetColorIndex="22">
                    <a:alpha val="60001"/>
                  </a:srgbClr>
                </a:gs>
                <a:gs pos="50000">
                  <a:srgbClr val="FFFFFF" mc:Ignorable="a14" a14:legacySpreadsheetColorIndex="9">
                    <a:alpha val="60001"/>
                  </a:srgbClr>
                </a:gs>
                <a:gs pos="100000">
                  <a:srgbClr val="C0C0C0" mc:Ignorable="a14" a14:legacySpreadsheetColorIndex="22">
                    <a:alpha val="60001"/>
                  </a:srgbClr>
                </a:gs>
              </a:gsLst>
              <a:lin ang="5400000" scaled="1"/>
            </a:gra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I.Sınıf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619125</xdr:colOff>
      <xdr:row>4</xdr:row>
      <xdr:rowOff>57150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77625" y="140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Z66"/>
  <sheetViews>
    <sheetView showGridLines="0" showRowColHeaders="0" tabSelected="1" zoomScaleNormal="100" workbookViewId="0">
      <selection activeCell="A3" sqref="A3"/>
    </sheetView>
  </sheetViews>
  <sheetFormatPr defaultColWidth="0" defaultRowHeight="15" zeroHeight="1" x14ac:dyDescent="0.25"/>
  <cols>
    <col min="1" max="1" width="7.7109375" style="4" customWidth="1"/>
    <col min="2" max="2" width="21.7109375" style="4" customWidth="1"/>
    <col min="3" max="5" width="18.7109375" style="4" customWidth="1"/>
    <col min="6" max="6" width="32.7109375" style="4" customWidth="1"/>
    <col min="7" max="7" width="5.7109375" style="4" customWidth="1"/>
    <col min="8" max="12" width="9.7109375" style="4" customWidth="1"/>
    <col min="13" max="13" width="5.7109375" style="4" hidden="1" customWidth="1"/>
    <col min="14" max="22" width="9.140625" style="4" hidden="1" customWidth="1"/>
    <col min="23" max="23" width="12" style="4" hidden="1" customWidth="1"/>
    <col min="24" max="16384" width="9.140625" style="4" hidden="1"/>
  </cols>
  <sheetData>
    <row r="1" spans="1:24" s="2" customFormat="1" ht="51" customHeight="1" x14ac:dyDescent="0.5">
      <c r="A1" s="67"/>
      <c r="B1" s="67"/>
      <c r="C1" s="67"/>
      <c r="D1" s="67"/>
      <c r="E1" s="67"/>
      <c r="F1" s="68"/>
      <c r="G1" s="1"/>
      <c r="H1" s="65" t="s">
        <v>3</v>
      </c>
      <c r="I1" s="65"/>
      <c r="J1" s="65"/>
      <c r="K1" s="65"/>
      <c r="L1" s="65"/>
    </row>
    <row r="2" spans="1:24" s="2" customFormat="1" ht="21" customHeight="1" x14ac:dyDescent="0.3">
      <c r="A2" s="77"/>
      <c r="B2" s="77"/>
      <c r="C2" s="77"/>
      <c r="D2" s="77"/>
      <c r="E2" s="77"/>
      <c r="F2" s="77"/>
      <c r="H2" s="50"/>
      <c r="I2" s="50"/>
      <c r="J2" s="50"/>
      <c r="K2" s="50"/>
      <c r="L2" s="50"/>
    </row>
    <row r="3" spans="1:24" s="2" customFormat="1" ht="17.25" customHeight="1" x14ac:dyDescent="0.3">
      <c r="A3" s="31"/>
      <c r="B3" s="46" t="s">
        <v>3</v>
      </c>
      <c r="C3" s="46"/>
      <c r="D3" s="46"/>
      <c r="E3" s="46"/>
      <c r="H3" s="28"/>
      <c r="I3" s="29"/>
      <c r="J3" s="29"/>
      <c r="K3" s="29"/>
      <c r="L3" s="30"/>
    </row>
    <row r="4" spans="1:24" s="2" customFormat="1" ht="17.25" customHeight="1" x14ac:dyDescent="0.3">
      <c r="A4" s="38"/>
      <c r="B4" s="56" t="s">
        <v>3</v>
      </c>
      <c r="C4" s="57"/>
      <c r="D4" s="43"/>
      <c r="E4" s="38" t="s">
        <v>18</v>
      </c>
      <c r="F4" s="38"/>
      <c r="H4" s="32" t="s">
        <v>3</v>
      </c>
      <c r="I4" s="33"/>
      <c r="J4" s="33"/>
      <c r="K4" s="33"/>
      <c r="L4" s="34"/>
    </row>
    <row r="5" spans="1:24" s="2" customFormat="1" ht="31.5" customHeight="1" x14ac:dyDescent="0.6">
      <c r="A5" s="7"/>
      <c r="B5" s="8">
        <v>2</v>
      </c>
      <c r="C5" s="7"/>
      <c r="D5" s="7"/>
      <c r="E5" s="58"/>
      <c r="F5" s="7"/>
      <c r="H5" s="32"/>
      <c r="I5" s="33"/>
      <c r="J5" s="33"/>
      <c r="K5" s="33"/>
      <c r="L5" s="34"/>
    </row>
    <row r="6" spans="1:24" s="2" customFormat="1" ht="9" customHeight="1" x14ac:dyDescent="0.6">
      <c r="A6" s="59"/>
      <c r="B6" s="59"/>
      <c r="C6" s="59"/>
      <c r="D6" s="59"/>
      <c r="E6" s="60" t="s">
        <v>3</v>
      </c>
      <c r="F6" s="59"/>
      <c r="H6" s="32"/>
      <c r="I6" s="33"/>
      <c r="J6" s="33"/>
      <c r="K6" s="33"/>
      <c r="L6" s="34"/>
    </row>
    <row r="7" spans="1:24" s="3" customFormat="1" ht="36" customHeight="1" x14ac:dyDescent="0.4">
      <c r="A7" s="55" t="s">
        <v>19</v>
      </c>
      <c r="B7" s="54" t="s">
        <v>16</v>
      </c>
      <c r="C7" s="44" t="s">
        <v>4</v>
      </c>
      <c r="D7" s="44" t="s">
        <v>5</v>
      </c>
      <c r="E7" s="45" t="s">
        <v>15</v>
      </c>
      <c r="F7" s="51"/>
      <c r="H7" s="32"/>
      <c r="I7" s="33"/>
      <c r="J7" s="33"/>
      <c r="K7" s="33"/>
      <c r="L7" s="34"/>
      <c r="P7" s="80" t="s">
        <v>0</v>
      </c>
      <c r="Q7" s="4">
        <v>2020</v>
      </c>
      <c r="R7" s="4">
        <f>IF(AND(ISNUMBER(C8),C8&gt;0),IF(C8&gt;=D8,1,IF(E8&lt;-0.2,2,3)),0)</f>
        <v>0</v>
      </c>
      <c r="S7" s="4">
        <f>IF(AND(ISNUMBER(C9),C9&gt;0),IF(C9&gt;=D9,1,IF(E9&lt;-0.2,2,3)),0)</f>
        <v>0</v>
      </c>
      <c r="T7" s="4">
        <f>IF(AND(ISNUMBER(C10),C10&gt;0),IF(C10&gt;=D10,1,IF(E10&lt;-0.2,2,3)),0)</f>
        <v>0</v>
      </c>
      <c r="U7" s="4">
        <f>IF(AND(ISNUMBER(C11),C11&gt;0),IF(C11&gt;=D11,1,IF(E11&lt;-0.2,2,3)),0)</f>
        <v>0</v>
      </c>
      <c r="V7" s="4">
        <f>COUNTIF(R7:U7,3)</f>
        <v>0</v>
      </c>
      <c r="W7" s="80" t="str">
        <f>IF(B5=2,IF(OR(R10&gt;0,V10&gt;0),"II. SINIF OLARAK DEVAM EDEBİLİRSİNİZ","I. SINIF OLARAK DEVAM EDİLMESİ ZORUNLU"),"")</f>
        <v>I. SINIF OLARAK DEVAM EDİLMESİ ZORUNLU</v>
      </c>
      <c r="X7" s="80" t="str">
        <f>IF(B5=2,IF(OR(R10&gt;0,V10&gt;0),"İŞLETME","BİLANÇO"),"")</f>
        <v>BİLANÇO</v>
      </c>
    </row>
    <row r="8" spans="1:24" s="5" customFormat="1" ht="28.5" customHeight="1" x14ac:dyDescent="0.25">
      <c r="A8" s="66">
        <v>2020</v>
      </c>
      <c r="B8" s="64" t="s">
        <v>6</v>
      </c>
      <c r="C8" s="47" t="s">
        <v>3</v>
      </c>
      <c r="D8" s="61">
        <v>300000</v>
      </c>
      <c r="E8" s="48" t="str">
        <f t="shared" ref="E8:E10" si="0">IF(AND(ISNUMBER(C8),C8&lt;&gt;0),SUM(C8-D8)/D8,"")</f>
        <v/>
      </c>
      <c r="F8" s="52" t="s">
        <v>14</v>
      </c>
      <c r="H8" s="32"/>
      <c r="I8" s="33"/>
      <c r="J8" s="33"/>
      <c r="K8" s="33"/>
      <c r="L8" s="34"/>
      <c r="P8" s="80"/>
      <c r="Q8" s="4">
        <v>2019</v>
      </c>
      <c r="R8" s="4">
        <f>IF(AND(R$7=3,E13&gt;-0.2,E13&lt;0),3,1)</f>
        <v>1</v>
      </c>
      <c r="S8" s="4">
        <f>IF(AND(S$7=3,E14&gt;-0.2,E14&lt;0),3,1)</f>
        <v>1</v>
      </c>
      <c r="T8" s="4">
        <f>IF(AND(T$7=3,E15&gt;-0.2,E15&lt;0),3,1)</f>
        <v>1</v>
      </c>
      <c r="U8" s="4">
        <f>IF(AND(U$7=3,E16&gt;-0.2,E16&lt;0),3,1)</f>
        <v>1</v>
      </c>
      <c r="V8" s="4">
        <f t="shared" ref="V8:V9" si="1">COUNTIF(R8:U8,3)</f>
        <v>0</v>
      </c>
      <c r="W8" s="80"/>
      <c r="X8" s="80"/>
    </row>
    <row r="9" spans="1:24" s="5" customFormat="1" ht="28.5" customHeight="1" x14ac:dyDescent="0.25">
      <c r="A9" s="66"/>
      <c r="B9" s="64" t="s">
        <v>7</v>
      </c>
      <c r="C9" s="47" t="s">
        <v>3</v>
      </c>
      <c r="D9" s="61">
        <v>420000</v>
      </c>
      <c r="E9" s="48" t="str">
        <f t="shared" si="0"/>
        <v/>
      </c>
      <c r="F9" s="72" t="str">
        <f>IF(V19=1,"2019 VE 2018 YILI İÇİN GİRİŞ YAPINIZ",IF(V19=2,"2019 YILI İÇİN GİRİŞ YAPINIZ",IF(B5=2,W7,W12)))</f>
        <v>I. SINIF OLARAK DEVAM EDİLMESİ ZORUNLU</v>
      </c>
      <c r="H9" s="32"/>
      <c r="I9" s="33"/>
      <c r="J9" s="33"/>
      <c r="K9" s="33"/>
      <c r="L9" s="34"/>
      <c r="P9" s="80"/>
      <c r="Q9" s="4">
        <v>2018</v>
      </c>
      <c r="R9" s="4">
        <f>IF(AND(R$7=3,E18&gt;-0.2,E18&lt;0),3,1)</f>
        <v>1</v>
      </c>
      <c r="S9" s="4">
        <f>IF(AND(S$7=3,E19&gt;-0.2,E19&lt;0),3,1)</f>
        <v>1</v>
      </c>
      <c r="T9" s="4">
        <f>IF(AND(T$7=3,E20&gt;-0.2,E20&lt;0),3,1)</f>
        <v>1</v>
      </c>
      <c r="U9" s="4">
        <f>IF(AND(U$7=3,E21&gt;-0.2,E21&lt;0),3,1)</f>
        <v>1</v>
      </c>
      <c r="V9" s="4">
        <f t="shared" si="1"/>
        <v>0</v>
      </c>
      <c r="W9" s="80"/>
      <c r="X9" s="80"/>
    </row>
    <row r="10" spans="1:24" s="5" customFormat="1" ht="28.5" customHeight="1" x14ac:dyDescent="0.25">
      <c r="A10" s="66"/>
      <c r="B10" s="64" t="s">
        <v>8</v>
      </c>
      <c r="C10" s="47" t="s">
        <v>3</v>
      </c>
      <c r="D10" s="61">
        <v>150000</v>
      </c>
      <c r="E10" s="48" t="str">
        <f t="shared" si="0"/>
        <v/>
      </c>
      <c r="F10" s="73"/>
      <c r="H10" s="35"/>
      <c r="I10" s="36"/>
      <c r="J10" s="36"/>
      <c r="K10" s="36"/>
      <c r="L10" s="37"/>
      <c r="P10" s="80"/>
      <c r="Q10" s="4"/>
      <c r="R10" s="4">
        <f>COUNTIF(K7:U7,2)</f>
        <v>0</v>
      </c>
      <c r="S10" s="4"/>
      <c r="T10" s="4"/>
      <c r="U10" s="4"/>
      <c r="V10" s="4">
        <f>IF(AND(V7&gt;0,V8&gt;0,V9&gt;0),1,0)</f>
        <v>0</v>
      </c>
      <c r="W10" s="80"/>
      <c r="X10" s="80"/>
    </row>
    <row r="11" spans="1:24" s="5" customFormat="1" ht="28.5" customHeight="1" x14ac:dyDescent="0.25">
      <c r="A11" s="66"/>
      <c r="B11" s="64" t="s">
        <v>9</v>
      </c>
      <c r="C11" s="49" t="str">
        <f>IF(AND(ISNUMBER(C9),C9&gt;0,ISNUMBER(C10),C10&gt;0),C10*5+C9,"")</f>
        <v/>
      </c>
      <c r="D11" s="61">
        <v>300000</v>
      </c>
      <c r="E11" s="48" t="str">
        <f>IF(AND(ISNUMBER(C11),C11&lt;&gt;0),SUM(C11-D11)/D11,"")</f>
        <v/>
      </c>
      <c r="F11" s="73"/>
      <c r="H11" s="76" t="s">
        <v>3</v>
      </c>
      <c r="I11" s="76"/>
      <c r="J11" s="76"/>
      <c r="K11" s="76"/>
      <c r="L11" s="76"/>
      <c r="P11" s="4"/>
      <c r="Q11" s="4"/>
      <c r="R11" s="4"/>
      <c r="S11" s="4"/>
      <c r="T11" s="4"/>
      <c r="U11" s="4"/>
      <c r="V11" s="4"/>
      <c r="W11" s="4"/>
    </row>
    <row r="12" spans="1:24" s="5" customFormat="1" ht="28.5" customHeight="1" x14ac:dyDescent="0.25">
      <c r="A12" s="69"/>
      <c r="B12" s="70"/>
      <c r="C12" s="70"/>
      <c r="D12" s="70"/>
      <c r="E12" s="71"/>
      <c r="F12" s="73"/>
      <c r="H12" s="18"/>
      <c r="I12" s="19"/>
      <c r="J12" s="19"/>
      <c r="K12" s="19"/>
      <c r="L12" s="20"/>
      <c r="P12" s="80" t="s">
        <v>1</v>
      </c>
      <c r="Q12" s="4">
        <v>2020</v>
      </c>
      <c r="R12" s="4">
        <f>IF(AND(ISNUMBER(C8),C8&gt;0),IF(C8&lt;=D8,2,IF(E8&gt;0.2,1,3)),0)</f>
        <v>0</v>
      </c>
      <c r="S12" s="4">
        <f>IF(AND(ISNUMBER(C9),C9&gt;0),IF(C9&lt;=D9,2,IF(E9&gt;0.2,1,3)),0)</f>
        <v>0</v>
      </c>
      <c r="T12" s="4">
        <f>IF(AND(ISNUMBER(C10),C10&gt;0),IF(C10&lt;=D10,2,IF(E10&gt;0.2,1,3)),0)</f>
        <v>0</v>
      </c>
      <c r="U12" s="4">
        <f>IF(AND(ISNUMBER(C11),C11&gt;0),IF(C11&lt;=D11,2,IF(E11&gt;0.2,1,3)),0)</f>
        <v>0</v>
      </c>
      <c r="V12" s="4">
        <f>COUNTIF(R12:U12,3)</f>
        <v>0</v>
      </c>
      <c r="W12" s="80" t="str">
        <f>IF(B5=1,IF(OR(R14&gt;0,V14&gt;0),"I. SINIFA GEÇİLMESİ ZORUNLU","II. SINIF OLARAK DEVAM EDİLEBİLİR"),"")</f>
        <v/>
      </c>
      <c r="X12" s="81" t="str">
        <f>IF(B5=1,IF(OR(R14&gt;0,V14&gt;0),"BİLANÇO","İŞLETME"),"")</f>
        <v/>
      </c>
    </row>
    <row r="13" spans="1:24" s="5" customFormat="1" ht="28.5" customHeight="1" x14ac:dyDescent="0.25">
      <c r="A13" s="66">
        <v>2019</v>
      </c>
      <c r="B13" s="63" t="s">
        <v>6</v>
      </c>
      <c r="C13" s="47" t="s">
        <v>3</v>
      </c>
      <c r="D13" s="62">
        <v>280000</v>
      </c>
      <c r="E13" s="48" t="str">
        <f t="shared" ref="E13:E15" si="2">IF(AND(ISNUMBER(C13),C13&lt;&gt;0),SUM(C13-D13)/D13,"")</f>
        <v/>
      </c>
      <c r="F13" s="73"/>
      <c r="H13" s="21"/>
      <c r="I13" s="22"/>
      <c r="J13" s="22"/>
      <c r="K13" s="22"/>
      <c r="L13" s="23"/>
      <c r="P13" s="80"/>
      <c r="Q13" s="4">
        <v>2019</v>
      </c>
      <c r="R13" s="4">
        <f>IF(AND(R$12=3,$E13&gt;0,$E13&lt;0.2),3,1)</f>
        <v>1</v>
      </c>
      <c r="S13" s="4">
        <f>IF(AND(S$12=3,$E14&gt;0,$E14&lt;0.2),3,1)</f>
        <v>1</v>
      </c>
      <c r="T13" s="4">
        <f>IF(AND(T$12=3,$E15&gt;0,$E15&lt;0.2),3,1)</f>
        <v>1</v>
      </c>
      <c r="U13" s="4">
        <f>IF(AND(U$12=3,$E16&gt;0,$E16&lt;0.2),3,1)</f>
        <v>1</v>
      </c>
      <c r="V13" s="4">
        <f>COUNTIF(R13:U13,3)</f>
        <v>0</v>
      </c>
      <c r="W13" s="80"/>
      <c r="X13" s="81"/>
    </row>
    <row r="14" spans="1:24" s="5" customFormat="1" ht="28.5" customHeight="1" x14ac:dyDescent="0.25">
      <c r="A14" s="66"/>
      <c r="B14" s="63" t="s">
        <v>7</v>
      </c>
      <c r="C14" s="47" t="s">
        <v>3</v>
      </c>
      <c r="D14" s="62">
        <v>390000</v>
      </c>
      <c r="E14" s="48" t="str">
        <f t="shared" si="2"/>
        <v/>
      </c>
      <c r="F14" s="74"/>
      <c r="H14" s="24"/>
      <c r="I14" s="25"/>
      <c r="J14" s="25"/>
      <c r="K14" s="25"/>
      <c r="L14" s="26"/>
      <c r="P14" s="80"/>
      <c r="Q14" s="4"/>
      <c r="R14" s="4">
        <f>COUNTIF(K12:U12,1)</f>
        <v>0</v>
      </c>
      <c r="S14" s="4"/>
      <c r="T14" s="4"/>
      <c r="U14" s="4"/>
      <c r="V14" s="4">
        <f>IF(AND(V12&gt;0,V13&gt;0),1,0)</f>
        <v>0</v>
      </c>
      <c r="W14" s="80"/>
      <c r="X14" s="81"/>
    </row>
    <row r="15" spans="1:24" s="5" customFormat="1" ht="28.5" customHeight="1" x14ac:dyDescent="0.25">
      <c r="A15" s="66"/>
      <c r="B15" s="63" t="s">
        <v>8</v>
      </c>
      <c r="C15" s="47" t="s">
        <v>3</v>
      </c>
      <c r="D15" s="62">
        <v>140000</v>
      </c>
      <c r="E15" s="48" t="str">
        <f t="shared" si="2"/>
        <v/>
      </c>
      <c r="F15" s="53" t="s">
        <v>17</v>
      </c>
      <c r="G15" s="5" t="s">
        <v>3</v>
      </c>
      <c r="H15" s="27"/>
      <c r="I15" s="19"/>
      <c r="J15" s="19"/>
      <c r="K15" s="19"/>
      <c r="L15" s="20"/>
      <c r="P15" s="4"/>
      <c r="Q15" s="4"/>
      <c r="R15" s="4"/>
      <c r="S15" s="4"/>
      <c r="T15" s="4"/>
      <c r="U15" s="4"/>
      <c r="V15" s="4"/>
      <c r="W15" s="4"/>
    </row>
    <row r="16" spans="1:24" s="5" customFormat="1" ht="28.5" customHeight="1" x14ac:dyDescent="0.25">
      <c r="A16" s="66"/>
      <c r="B16" s="63" t="s">
        <v>9</v>
      </c>
      <c r="C16" s="49" t="str">
        <f>IF(AND(R17,ISNUMBER(C14),C14&gt;0,ISNUMBER(C15),C15&gt;0),C15*5+C14,"")</f>
        <v/>
      </c>
      <c r="D16" s="62">
        <v>280000</v>
      </c>
      <c r="E16" s="48" t="str">
        <f>IF(AND(ISNUMBER(C16),C16&lt;&gt;0),SUM(C16-D16)/D16,"")</f>
        <v/>
      </c>
      <c r="F16" s="75" t="str">
        <f>IF(V19=1,"",IF(V19=2,"",IF(B5=2,X7,X12)))</f>
        <v>BİLANÇO</v>
      </c>
      <c r="H16" s="21"/>
      <c r="I16" s="22"/>
      <c r="J16" s="22"/>
      <c r="K16" s="22"/>
      <c r="L16" s="23"/>
      <c r="P16" s="4"/>
      <c r="Q16" s="4"/>
      <c r="R16" s="4"/>
      <c r="S16" s="4"/>
      <c r="T16" s="4"/>
      <c r="U16" s="4"/>
      <c r="V16" s="4"/>
      <c r="W16" s="4"/>
    </row>
    <row r="17" spans="1:26" s="5" customFormat="1" ht="28.5" customHeight="1" x14ac:dyDescent="0.25">
      <c r="A17" s="69"/>
      <c r="B17" s="70"/>
      <c r="C17" s="70"/>
      <c r="D17" s="70"/>
      <c r="E17" s="71"/>
      <c r="F17" s="75"/>
      <c r="H17" s="24"/>
      <c r="I17" s="25"/>
      <c r="J17" s="25"/>
      <c r="K17" s="25"/>
      <c r="L17" s="26"/>
      <c r="P17" s="82" t="s">
        <v>2</v>
      </c>
      <c r="Q17" s="4">
        <v>2019</v>
      </c>
      <c r="R17" s="4" t="b">
        <f>IF(OR(AND($B$5=2,$V$7&gt;0,R10=0),AND($B$5=1,V$12&gt;0,R14=0)),TRUE)</f>
        <v>0</v>
      </c>
      <c r="S17" s="4"/>
      <c r="T17" s="80" t="s">
        <v>10</v>
      </c>
      <c r="U17" s="4" t="s">
        <v>12</v>
      </c>
      <c r="V17" s="4" t="b">
        <f>IF(AND(R18,OR(Z17=FALSE,Z18=FALSE)),TRUE)</f>
        <v>0</v>
      </c>
      <c r="W17" s="4"/>
      <c r="X17" s="80" t="s">
        <v>11</v>
      </c>
      <c r="Y17" s="5">
        <v>2019</v>
      </c>
      <c r="Z17" s="5" t="b">
        <f>IF(OR(AND(ISNUMBER(C13),C13&gt;0),AND(ISNUMBER(C14),C14&gt;0),AND(ISNUMBER(C15),C15&gt;0)),TRUE)</f>
        <v>0</v>
      </c>
    </row>
    <row r="18" spans="1:26" s="5" customFormat="1" ht="28.5" customHeight="1" x14ac:dyDescent="0.25">
      <c r="A18" s="66">
        <v>2018</v>
      </c>
      <c r="B18" s="63" t="s">
        <v>6</v>
      </c>
      <c r="C18" s="47" t="s">
        <v>3</v>
      </c>
      <c r="D18" s="62">
        <v>230000</v>
      </c>
      <c r="E18" s="48" t="str">
        <f t="shared" ref="E18:E20" si="3">IF(AND(ISNUMBER(C18),C18&lt;&gt;0),SUM(C18-D18)/D18,"")</f>
        <v/>
      </c>
      <c r="F18" s="75"/>
      <c r="H18" s="9"/>
      <c r="I18" s="10"/>
      <c r="J18" s="10"/>
      <c r="K18" s="10"/>
      <c r="L18" s="11"/>
      <c r="P18" s="82"/>
      <c r="Q18" s="4">
        <v>2018</v>
      </c>
      <c r="R18" s="4" t="b">
        <f>IF(AND($B$5=2,$V$7&gt;0,R10=0),TRUE)</f>
        <v>0</v>
      </c>
      <c r="S18" s="4"/>
      <c r="T18" s="80"/>
      <c r="U18" s="4" t="s">
        <v>13</v>
      </c>
      <c r="V18" s="4" t="b">
        <f>IF(AND(R17,Z17=FALSE),TRUE)</f>
        <v>0</v>
      </c>
      <c r="W18" s="4"/>
      <c r="X18" s="80"/>
      <c r="Y18" s="5">
        <v>2018</v>
      </c>
      <c r="Z18" s="5" t="b">
        <f>IF(OR(AND(ISNUMBER(C18),C18&gt;0),AND(ISNUMBER(C19),C19&gt;0),AND(ISNUMBER(C20),C20&gt;0)),TRUE)</f>
        <v>0</v>
      </c>
    </row>
    <row r="19" spans="1:26" s="5" customFormat="1" ht="28.5" customHeight="1" x14ac:dyDescent="0.25">
      <c r="A19" s="66"/>
      <c r="B19" s="63" t="s">
        <v>7</v>
      </c>
      <c r="C19" s="47" t="s">
        <v>3</v>
      </c>
      <c r="D19" s="62">
        <v>320000</v>
      </c>
      <c r="E19" s="48" t="str">
        <f t="shared" si="3"/>
        <v/>
      </c>
      <c r="F19" s="75"/>
      <c r="H19" s="12"/>
      <c r="I19" s="13"/>
      <c r="J19" s="13"/>
      <c r="K19" s="13"/>
      <c r="L19" s="14"/>
      <c r="V19" s="5">
        <f>IF(V17=TRUE,1,IF(V18=TRUE,2,0))</f>
        <v>0</v>
      </c>
    </row>
    <row r="20" spans="1:26" s="5" customFormat="1" ht="28.5" customHeight="1" x14ac:dyDescent="0.25">
      <c r="A20" s="66"/>
      <c r="B20" s="63" t="s">
        <v>8</v>
      </c>
      <c r="C20" s="47" t="s">
        <v>3</v>
      </c>
      <c r="D20" s="62">
        <v>120000</v>
      </c>
      <c r="E20" s="48" t="str">
        <f t="shared" si="3"/>
        <v/>
      </c>
      <c r="F20" s="75"/>
      <c r="G20" s="5" t="s">
        <v>3</v>
      </c>
      <c r="H20" s="15"/>
      <c r="I20" s="16"/>
      <c r="J20" s="16"/>
      <c r="K20" s="16"/>
      <c r="L20" s="17"/>
    </row>
    <row r="21" spans="1:26" s="5" customFormat="1" ht="28.5" customHeight="1" x14ac:dyDescent="0.25">
      <c r="A21" s="66"/>
      <c r="B21" s="63" t="s">
        <v>9</v>
      </c>
      <c r="C21" s="49" t="str">
        <f>IF(AND(R18,ISNUMBER(C19),C19&gt;0,ISNUMBER(C20),C20&gt;0),C20*5+C19,"")</f>
        <v/>
      </c>
      <c r="D21" s="62">
        <v>230000</v>
      </c>
      <c r="E21" s="48" t="str">
        <f>IF(AND(ISNUMBER(C21),C21&lt;&gt;0),SUM(C21-D21)/D21,"")</f>
        <v/>
      </c>
      <c r="F21" s="75"/>
      <c r="H21" s="13"/>
      <c r="I21" s="13"/>
      <c r="J21" s="13"/>
      <c r="K21" s="13"/>
      <c r="L21" s="13"/>
    </row>
    <row r="22" spans="1:26" ht="28.5" customHeight="1" x14ac:dyDescent="0.25">
      <c r="A22" s="78"/>
      <c r="B22" s="79"/>
      <c r="C22" s="79"/>
      <c r="D22" s="79"/>
      <c r="E22" s="79"/>
      <c r="F22" s="79"/>
      <c r="G22" s="40"/>
      <c r="H22" s="83"/>
      <c r="I22" s="83"/>
      <c r="J22" s="83"/>
      <c r="K22" s="83"/>
      <c r="L22" s="83"/>
    </row>
    <row r="23" spans="1:26" ht="21" customHeight="1" x14ac:dyDescent="0.25">
      <c r="A23" s="39"/>
      <c r="B23" s="39"/>
      <c r="C23" s="39"/>
      <c r="D23" s="39"/>
      <c r="E23" s="39"/>
      <c r="F23" s="39"/>
      <c r="G23" s="41"/>
      <c r="H23" s="42"/>
      <c r="I23" s="42"/>
      <c r="J23" s="42"/>
      <c r="K23" s="42"/>
      <c r="L23" s="42"/>
    </row>
    <row r="24" spans="1:26" ht="13.5" hidden="1" customHeight="1" x14ac:dyDescent="0.25">
      <c r="A24" s="6"/>
      <c r="B24" s="6"/>
      <c r="C24" s="6"/>
      <c r="D24" s="6"/>
      <c r="E24" s="6"/>
      <c r="F24" s="6"/>
      <c r="G24" s="41"/>
      <c r="H24" s="42"/>
      <c r="I24" s="42"/>
      <c r="J24" s="42"/>
      <c r="K24" s="42"/>
      <c r="L24" s="42"/>
    </row>
    <row r="25" spans="1:26" ht="13.5" hidden="1" customHeight="1" x14ac:dyDescent="0.25">
      <c r="A25" s="6"/>
      <c r="B25" s="6"/>
      <c r="C25" s="6"/>
      <c r="D25" s="6"/>
      <c r="E25" s="6"/>
      <c r="F25" s="6"/>
      <c r="G25" s="41"/>
      <c r="H25" s="42"/>
      <c r="I25" s="42"/>
      <c r="J25" s="42"/>
      <c r="K25" s="42"/>
      <c r="L25" s="42"/>
    </row>
    <row r="26" spans="1:26" ht="13.5" hidden="1" customHeight="1" x14ac:dyDescent="0.25">
      <c r="A26" s="6"/>
      <c r="B26" s="6"/>
      <c r="C26" s="6"/>
      <c r="D26" s="6"/>
      <c r="E26" s="6"/>
      <c r="F26" s="6" t="s">
        <v>3</v>
      </c>
      <c r="G26" s="41"/>
      <c r="H26" s="42"/>
      <c r="I26" s="42"/>
      <c r="J26" s="42"/>
      <c r="K26" s="42"/>
      <c r="L26" s="42"/>
    </row>
    <row r="27" spans="1:26" ht="13.5" hidden="1" customHeight="1" x14ac:dyDescent="0.25">
      <c r="A27" s="6"/>
      <c r="B27" s="6"/>
      <c r="C27" s="6"/>
      <c r="G27" s="41"/>
      <c r="H27" s="42"/>
      <c r="I27" s="42"/>
      <c r="J27" s="42"/>
      <c r="K27" s="42"/>
      <c r="L27" s="42"/>
    </row>
    <row r="28" spans="1:26" ht="13.5" hidden="1" customHeight="1" x14ac:dyDescent="0.25">
      <c r="A28" s="6"/>
      <c r="B28" s="6"/>
      <c r="C28" s="6"/>
      <c r="G28" s="41"/>
      <c r="H28" s="42"/>
      <c r="I28" s="42"/>
      <c r="J28" s="42"/>
      <c r="K28" s="42"/>
      <c r="L28" s="42"/>
    </row>
    <row r="29" spans="1:26" ht="13.5" hidden="1" customHeight="1" x14ac:dyDescent="0.25">
      <c r="A29" s="6"/>
      <c r="B29" s="6"/>
      <c r="C29" s="6"/>
      <c r="G29" s="41"/>
      <c r="H29" s="42"/>
      <c r="I29" s="42"/>
      <c r="J29" s="42"/>
      <c r="K29" s="42"/>
      <c r="L29" s="42"/>
    </row>
    <row r="30" spans="1:26" ht="13.5" hidden="1" customHeight="1" x14ac:dyDescent="0.25">
      <c r="A30" s="6"/>
      <c r="B30" s="6"/>
      <c r="C30" s="6"/>
      <c r="G30" s="41"/>
      <c r="H30" s="42"/>
      <c r="I30" s="42"/>
      <c r="J30" s="42"/>
      <c r="K30" s="42"/>
      <c r="L30" s="42"/>
    </row>
    <row r="31" spans="1:26" ht="13.5" hidden="1" customHeight="1" x14ac:dyDescent="0.25">
      <c r="A31" s="6"/>
      <c r="B31" s="6"/>
      <c r="C31" s="6"/>
      <c r="G31" s="41"/>
      <c r="H31" s="42"/>
      <c r="I31" s="42"/>
      <c r="J31" s="42"/>
      <c r="K31" s="42"/>
      <c r="L31" s="42"/>
    </row>
    <row r="32" spans="1:26" ht="13.5" hidden="1" customHeight="1" x14ac:dyDescent="0.25">
      <c r="A32" s="6"/>
      <c r="B32" s="6"/>
      <c r="C32" s="6"/>
      <c r="G32" s="41"/>
      <c r="H32" s="42"/>
      <c r="I32" s="42"/>
      <c r="J32" s="42"/>
      <c r="K32" s="42"/>
      <c r="L32" s="42"/>
    </row>
    <row r="33" spans="1:12" ht="13.5" hidden="1" customHeight="1" x14ac:dyDescent="0.25">
      <c r="A33" s="6"/>
      <c r="B33" s="6"/>
      <c r="C33" s="6"/>
      <c r="G33" s="41"/>
      <c r="H33" s="42"/>
      <c r="I33" s="42"/>
      <c r="J33" s="42"/>
      <c r="K33" s="42"/>
      <c r="L33" s="42"/>
    </row>
    <row r="34" spans="1:12" ht="13.5" hidden="1" customHeight="1" x14ac:dyDescent="0.25">
      <c r="A34" s="6"/>
      <c r="B34" s="6"/>
      <c r="C34" s="6"/>
      <c r="G34" s="41"/>
      <c r="H34" s="42"/>
      <c r="I34" s="42"/>
      <c r="J34" s="42"/>
      <c r="K34" s="42"/>
      <c r="L34" s="42"/>
    </row>
    <row r="35" spans="1:12" ht="13.5" hidden="1" customHeight="1" x14ac:dyDescent="0.25">
      <c r="A35" s="6"/>
      <c r="B35" s="6"/>
      <c r="C35" s="6"/>
      <c r="G35" s="41"/>
      <c r="H35" s="42"/>
      <c r="I35" s="42"/>
      <c r="J35" s="42"/>
      <c r="K35" s="42"/>
      <c r="L35" s="42"/>
    </row>
    <row r="36" spans="1:12" ht="13.5" hidden="1" customHeight="1" x14ac:dyDescent="0.25">
      <c r="A36" s="6"/>
      <c r="B36" s="6"/>
      <c r="C36" s="6"/>
      <c r="G36" s="41"/>
      <c r="H36" s="42"/>
      <c r="I36" s="42"/>
      <c r="J36" s="42"/>
      <c r="K36" s="42"/>
      <c r="L36" s="42"/>
    </row>
    <row r="37" spans="1:12" ht="13.5" hidden="1" customHeight="1" x14ac:dyDescent="0.25">
      <c r="A37" s="6"/>
      <c r="B37" s="6"/>
      <c r="C37" s="6"/>
      <c r="G37" s="41"/>
      <c r="H37" s="42"/>
      <c r="I37" s="42"/>
      <c r="J37" s="42"/>
      <c r="K37" s="42"/>
      <c r="L37" s="42"/>
    </row>
    <row r="38" spans="1:12" ht="13.5" hidden="1" customHeight="1" x14ac:dyDescent="0.25">
      <c r="A38" s="6"/>
      <c r="B38" s="6"/>
      <c r="C38" s="6"/>
      <c r="G38" s="41"/>
      <c r="H38" s="42"/>
      <c r="I38" s="42"/>
      <c r="J38" s="42"/>
      <c r="K38" s="42"/>
      <c r="L38" s="42"/>
    </row>
    <row r="39" spans="1:12" ht="13.5" hidden="1" customHeight="1" x14ac:dyDescent="0.25">
      <c r="A39" s="6"/>
      <c r="B39" s="6"/>
      <c r="C39" s="6"/>
      <c r="G39" s="41"/>
      <c r="H39" s="42"/>
      <c r="I39" s="42"/>
      <c r="J39" s="42"/>
      <c r="K39" s="42"/>
      <c r="L39" s="42"/>
    </row>
    <row r="40" spans="1:12" ht="13.5" hidden="1" customHeight="1" x14ac:dyDescent="0.25">
      <c r="A40" s="6"/>
      <c r="B40" s="6"/>
      <c r="C40" s="6"/>
      <c r="G40" s="41"/>
      <c r="H40" s="42"/>
      <c r="I40" s="42"/>
      <c r="J40" s="42"/>
      <c r="K40" s="42"/>
      <c r="L40" s="42"/>
    </row>
    <row r="41" spans="1:12" hidden="1" x14ac:dyDescent="0.25">
      <c r="G41" s="41"/>
      <c r="H41" s="42"/>
      <c r="I41" s="42"/>
      <c r="J41" s="42"/>
      <c r="K41" s="42"/>
      <c r="L41" s="42"/>
    </row>
    <row r="42" spans="1:12" x14ac:dyDescent="0.25"/>
    <row r="49" s="4" customFormat="1" hidden="1" x14ac:dyDescent="0.25"/>
    <row r="50" s="4" customFormat="1" hidden="1" x14ac:dyDescent="0.25"/>
    <row r="51" s="4" customFormat="1" hidden="1" x14ac:dyDescent="0.25"/>
    <row r="52" s="4" customFormat="1" hidden="1" x14ac:dyDescent="0.25"/>
    <row r="53" s="4" customFormat="1" hidden="1" x14ac:dyDescent="0.25"/>
    <row r="54" s="4" customFormat="1" hidden="1" x14ac:dyDescent="0.25"/>
    <row r="55" s="4" customFormat="1" hidden="1" x14ac:dyDescent="0.25"/>
    <row r="56" s="4" customFormat="1" hidden="1" x14ac:dyDescent="0.25"/>
    <row r="57" s="4" customFormat="1" hidden="1" x14ac:dyDescent="0.25"/>
    <row r="58" s="4" customFormat="1" hidden="1" x14ac:dyDescent="0.25"/>
    <row r="59" s="4" customFormat="1" hidden="1" x14ac:dyDescent="0.25"/>
    <row r="60" s="4" customFormat="1" hidden="1" x14ac:dyDescent="0.25"/>
    <row r="61" s="4" customFormat="1" hidden="1" x14ac:dyDescent="0.25"/>
    <row r="62" s="4" customFormat="1" hidden="1" x14ac:dyDescent="0.25"/>
    <row r="63" s="4" customFormat="1" hidden="1" x14ac:dyDescent="0.25"/>
    <row r="64" s="4" customFormat="1" hidden="1" x14ac:dyDescent="0.25"/>
    <row r="65" s="4" customFormat="1" hidden="1" x14ac:dyDescent="0.25"/>
    <row r="66" s="4" customFormat="1" hidden="1" x14ac:dyDescent="0.25"/>
  </sheetData>
  <sheetProtection algorithmName="SHA-512" hashValue="Aa3d1dGbPYWgJLUJa90jQe1cvFNk7xFm436v45fhL07On6UApTFTZ79Y2Bwvp8mFdzn+fJ0s4EzAhjuK5DGrew==" saltValue="zsZS8AQ/kMuHck5fW9Swhw==" spinCount="100000" sheet="1" objects="1" scenarios="1"/>
  <mergeCells count="22">
    <mergeCell ref="A22:F22"/>
    <mergeCell ref="X7:X10"/>
    <mergeCell ref="X12:X14"/>
    <mergeCell ref="X17:X18"/>
    <mergeCell ref="P7:P10"/>
    <mergeCell ref="W7:W10"/>
    <mergeCell ref="P12:P14"/>
    <mergeCell ref="W12:W14"/>
    <mergeCell ref="P17:P18"/>
    <mergeCell ref="T17:T18"/>
    <mergeCell ref="H22:L22"/>
    <mergeCell ref="H1:L1"/>
    <mergeCell ref="A18:A21"/>
    <mergeCell ref="A1:F1"/>
    <mergeCell ref="A8:A11"/>
    <mergeCell ref="A13:A16"/>
    <mergeCell ref="A12:E12"/>
    <mergeCell ref="A17:E17"/>
    <mergeCell ref="F9:F14"/>
    <mergeCell ref="F16:F21"/>
    <mergeCell ref="H11:L11"/>
    <mergeCell ref="A2:F2"/>
  </mergeCells>
  <conditionalFormatting sqref="C13:C15">
    <cfRule type="expression" dxfId="2" priority="13">
      <formula>$R$17=FALSE</formula>
    </cfRule>
  </conditionalFormatting>
  <conditionalFormatting sqref="C18:C20">
    <cfRule type="expression" dxfId="1" priority="10">
      <formula>$R$18=FALSE</formula>
    </cfRule>
  </conditionalFormatting>
  <conditionalFormatting sqref="F9">
    <cfRule type="expression" dxfId="0" priority="14">
      <formula>V19&gt;0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3</xdr:row>
                    <xdr:rowOff>381000</xdr:rowOff>
                  </from>
                  <to>
                    <xdr:col>2</xdr:col>
                    <xdr:colOff>923925</xdr:colOff>
                    <xdr:row>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</xdr:row>
                    <xdr:rowOff>0</xdr:rowOff>
                  </from>
                  <to>
                    <xdr:col>1</xdr:col>
                    <xdr:colOff>914400</xdr:colOff>
                    <xdr:row>4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2021-DTH-SD</vt:lpstr>
      <vt:lpstr>'2021-DTH-SD'!Yazdırma_Alanı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Duran Yıldırım</cp:lastModifiedBy>
  <cp:lastPrinted>2020-12-07T10:06:03Z</cp:lastPrinted>
  <dcterms:created xsi:type="dcterms:W3CDTF">2016-11-03T17:14:52Z</dcterms:created>
  <dcterms:modified xsi:type="dcterms:W3CDTF">2023-12-11T07:47:52Z</dcterms:modified>
</cp:coreProperties>
</file>